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7-11 лет" sheetId="1" r:id="rId1"/>
    <sheet name="11 лет и старше" sheetId="2" r:id="rId2"/>
  </sheets>
  <calcPr calcId="125725"/>
</workbook>
</file>

<file path=xl/calcChain.xml><?xml version="1.0" encoding="utf-8"?>
<calcChain xmlns="http://schemas.openxmlformats.org/spreadsheetml/2006/main">
  <c r="H424" i="2"/>
  <c r="I195"/>
  <c r="B593"/>
  <c r="A593"/>
  <c r="L592"/>
  <c r="J592"/>
  <c r="I592"/>
  <c r="H592"/>
  <c r="G592"/>
  <c r="F592"/>
  <c r="B586"/>
  <c r="A586"/>
  <c r="L585"/>
  <c r="J585"/>
  <c r="I585"/>
  <c r="H585"/>
  <c r="G585"/>
  <c r="F585"/>
  <c r="B579"/>
  <c r="A579"/>
  <c r="J578"/>
  <c r="I578"/>
  <c r="H578"/>
  <c r="G578"/>
  <c r="F578"/>
  <c r="B574"/>
  <c r="A574"/>
  <c r="L573"/>
  <c r="L578" s="1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L508"/>
  <c r="J508"/>
  <c r="I508"/>
  <c r="H508"/>
  <c r="G508"/>
  <c r="F508"/>
  <c r="B502"/>
  <c r="A502"/>
  <c r="L501"/>
  <c r="J501"/>
  <c r="I501"/>
  <c r="H501"/>
  <c r="G501"/>
  <c r="F501"/>
  <c r="B495"/>
  <c r="A495"/>
  <c r="L494"/>
  <c r="J494"/>
  <c r="I494"/>
  <c r="H494"/>
  <c r="G494"/>
  <c r="F494"/>
  <c r="B490"/>
  <c r="A490"/>
  <c r="L489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L466"/>
  <c r="J466"/>
  <c r="I466"/>
  <c r="H466"/>
  <c r="G466"/>
  <c r="F466"/>
  <c r="B460"/>
  <c r="A460"/>
  <c r="L459"/>
  <c r="J459"/>
  <c r="I459"/>
  <c r="H459"/>
  <c r="G459"/>
  <c r="F459"/>
  <c r="B453"/>
  <c r="A453"/>
  <c r="L452"/>
  <c r="J452"/>
  <c r="I452"/>
  <c r="H452"/>
  <c r="G452"/>
  <c r="F452"/>
  <c r="B448"/>
  <c r="A448"/>
  <c r="L447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L424"/>
  <c r="J424"/>
  <c r="I424"/>
  <c r="G424"/>
  <c r="F424"/>
  <c r="B418"/>
  <c r="A418"/>
  <c r="L417"/>
  <c r="J417"/>
  <c r="I417"/>
  <c r="H417"/>
  <c r="G417"/>
  <c r="F417"/>
  <c r="B411"/>
  <c r="A411"/>
  <c r="L410"/>
  <c r="J410"/>
  <c r="I410"/>
  <c r="H410"/>
  <c r="G410"/>
  <c r="F410"/>
  <c r="B406"/>
  <c r="A406"/>
  <c r="L405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L382"/>
  <c r="J382"/>
  <c r="I382"/>
  <c r="H382"/>
  <c r="G382"/>
  <c r="F382"/>
  <c r="B376"/>
  <c r="A376"/>
  <c r="L375"/>
  <c r="J375"/>
  <c r="I375"/>
  <c r="H375"/>
  <c r="G375"/>
  <c r="F375"/>
  <c r="B369"/>
  <c r="A369"/>
  <c r="L368"/>
  <c r="J368"/>
  <c r="I368"/>
  <c r="H368"/>
  <c r="G368"/>
  <c r="F368"/>
  <c r="B364"/>
  <c r="A364"/>
  <c r="L363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L340"/>
  <c r="J340"/>
  <c r="I340"/>
  <c r="H340"/>
  <c r="G340"/>
  <c r="F340"/>
  <c r="B334"/>
  <c r="A334"/>
  <c r="L333"/>
  <c r="J333"/>
  <c r="I333"/>
  <c r="H333"/>
  <c r="G333"/>
  <c r="F333"/>
  <c r="B327"/>
  <c r="A327"/>
  <c r="L326"/>
  <c r="J326"/>
  <c r="I326"/>
  <c r="H326"/>
  <c r="G326"/>
  <c r="F326"/>
  <c r="B322"/>
  <c r="A322"/>
  <c r="L321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L298"/>
  <c r="J298"/>
  <c r="I298"/>
  <c r="H298"/>
  <c r="G298"/>
  <c r="F298"/>
  <c r="B292"/>
  <c r="A292"/>
  <c r="L291"/>
  <c r="J291"/>
  <c r="I291"/>
  <c r="H291"/>
  <c r="G291"/>
  <c r="F291"/>
  <c r="B285"/>
  <c r="A285"/>
  <c r="L284"/>
  <c r="J284"/>
  <c r="I284"/>
  <c r="H284"/>
  <c r="G284"/>
  <c r="F284"/>
  <c r="B280"/>
  <c r="A280"/>
  <c r="L279"/>
  <c r="J279"/>
  <c r="I279"/>
  <c r="H279"/>
  <c r="G279"/>
  <c r="F279"/>
  <c r="B270"/>
  <c r="A270"/>
  <c r="J269"/>
  <c r="I269"/>
  <c r="H269"/>
  <c r="G269"/>
  <c r="F269"/>
  <c r="B266"/>
  <c r="A266"/>
  <c r="L265"/>
  <c r="L299" s="1"/>
  <c r="J265"/>
  <c r="J299" s="1"/>
  <c r="I265"/>
  <c r="I299" s="1"/>
  <c r="H265"/>
  <c r="H299" s="1"/>
  <c r="G265"/>
  <c r="G299" s="1"/>
  <c r="F265"/>
  <c r="F299" s="1"/>
  <c r="B257"/>
  <c r="A257"/>
  <c r="L256"/>
  <c r="J256"/>
  <c r="I256"/>
  <c r="H256"/>
  <c r="G256"/>
  <c r="F256"/>
  <c r="B250"/>
  <c r="A250"/>
  <c r="L249"/>
  <c r="J249"/>
  <c r="I249"/>
  <c r="H249"/>
  <c r="G249"/>
  <c r="F249"/>
  <c r="B243"/>
  <c r="A243"/>
  <c r="L242"/>
  <c r="J242"/>
  <c r="I242"/>
  <c r="H242"/>
  <c r="G242"/>
  <c r="F242"/>
  <c r="B238"/>
  <c r="A238"/>
  <c r="L237"/>
  <c r="J237"/>
  <c r="I237"/>
  <c r="H237"/>
  <c r="G237"/>
  <c r="F237"/>
  <c r="B228"/>
  <c r="A228"/>
  <c r="J227"/>
  <c r="I227"/>
  <c r="H227"/>
  <c r="G227"/>
  <c r="F227"/>
  <c r="B224"/>
  <c r="A224"/>
  <c r="L223"/>
  <c r="L257" s="1"/>
  <c r="J223"/>
  <c r="J257" s="1"/>
  <c r="I223"/>
  <c r="I257" s="1"/>
  <c r="H223"/>
  <c r="H257" s="1"/>
  <c r="G223"/>
  <c r="G257" s="1"/>
  <c r="F223"/>
  <c r="F257" s="1"/>
  <c r="B215"/>
  <c r="A215"/>
  <c r="L214"/>
  <c r="J214"/>
  <c r="I214"/>
  <c r="H214"/>
  <c r="G214"/>
  <c r="F214"/>
  <c r="B208"/>
  <c r="A208"/>
  <c r="L207"/>
  <c r="J207"/>
  <c r="I207"/>
  <c r="H207"/>
  <c r="G207"/>
  <c r="F207"/>
  <c r="B201"/>
  <c r="A201"/>
  <c r="L200"/>
  <c r="J200"/>
  <c r="I200"/>
  <c r="H200"/>
  <c r="G200"/>
  <c r="F200"/>
  <c r="B196"/>
  <c r="A196"/>
  <c r="L195"/>
  <c r="J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L172"/>
  <c r="J172"/>
  <c r="I172"/>
  <c r="H172"/>
  <c r="G172"/>
  <c r="F172"/>
  <c r="B166"/>
  <c r="A166"/>
  <c r="L165"/>
  <c r="J165"/>
  <c r="I165"/>
  <c r="H165"/>
  <c r="G165"/>
  <c r="F165"/>
  <c r="B159"/>
  <c r="A159"/>
  <c r="L158"/>
  <c r="J158"/>
  <c r="I158"/>
  <c r="H158"/>
  <c r="G158"/>
  <c r="F158"/>
  <c r="B154"/>
  <c r="A154"/>
  <c r="L153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L130"/>
  <c r="J130"/>
  <c r="I130"/>
  <c r="H130"/>
  <c r="G130"/>
  <c r="F130"/>
  <c r="B124"/>
  <c r="A124"/>
  <c r="L123"/>
  <c r="J123"/>
  <c r="I123"/>
  <c r="H123"/>
  <c r="G123"/>
  <c r="F123"/>
  <c r="B117"/>
  <c r="A117"/>
  <c r="L116"/>
  <c r="J116"/>
  <c r="I116"/>
  <c r="H116"/>
  <c r="G116"/>
  <c r="F116"/>
  <c r="B112"/>
  <c r="A112"/>
  <c r="L111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F131" s="1"/>
  <c r="B89"/>
  <c r="A89"/>
  <c r="L88"/>
  <c r="J88"/>
  <c r="I88"/>
  <c r="H88"/>
  <c r="G88"/>
  <c r="F88"/>
  <c r="B82"/>
  <c r="A82"/>
  <c r="L81"/>
  <c r="J81"/>
  <c r="I81"/>
  <c r="H81"/>
  <c r="G81"/>
  <c r="F81"/>
  <c r="B75"/>
  <c r="A75"/>
  <c r="L74"/>
  <c r="J74"/>
  <c r="I74"/>
  <c r="H74"/>
  <c r="G74"/>
  <c r="F74"/>
  <c r="B70"/>
  <c r="A70"/>
  <c r="L69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L46"/>
  <c r="J46"/>
  <c r="I46"/>
  <c r="H46"/>
  <c r="G46"/>
  <c r="F46"/>
  <c r="B40"/>
  <c r="A40"/>
  <c r="L39"/>
  <c r="J39"/>
  <c r="I39"/>
  <c r="H39"/>
  <c r="G39"/>
  <c r="F39"/>
  <c r="B33"/>
  <c r="A33"/>
  <c r="L32"/>
  <c r="J32"/>
  <c r="I32"/>
  <c r="H32"/>
  <c r="G32"/>
  <c r="F32"/>
  <c r="B28"/>
  <c r="A28"/>
  <c r="L27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508" i="1"/>
  <c r="L592"/>
  <c r="L585"/>
  <c r="L573"/>
  <c r="L501"/>
  <c r="L494"/>
  <c r="L489"/>
  <c r="L466"/>
  <c r="L459"/>
  <c r="L452"/>
  <c r="L447"/>
  <c r="L424"/>
  <c r="L417"/>
  <c r="L410"/>
  <c r="L405"/>
  <c r="L368"/>
  <c r="L382"/>
  <c r="L375"/>
  <c r="L363"/>
  <c r="L340"/>
  <c r="L333"/>
  <c r="L326"/>
  <c r="L321"/>
  <c r="L298"/>
  <c r="L291"/>
  <c r="L284"/>
  <c r="L279"/>
  <c r="J509" i="2" l="1"/>
  <c r="H509"/>
  <c r="F509"/>
  <c r="G509"/>
  <c r="L509"/>
  <c r="I509"/>
  <c r="J467"/>
  <c r="I467"/>
  <c r="H467"/>
  <c r="F467"/>
  <c r="G467"/>
  <c r="L467"/>
  <c r="J425"/>
  <c r="H425"/>
  <c r="F425"/>
  <c r="G425"/>
  <c r="L425"/>
  <c r="I425"/>
  <c r="L383"/>
  <c r="J383"/>
  <c r="I383"/>
  <c r="H383"/>
  <c r="G383"/>
  <c r="F383"/>
  <c r="L341"/>
  <c r="J341"/>
  <c r="I341"/>
  <c r="H341"/>
  <c r="G341"/>
  <c r="F341"/>
  <c r="L215"/>
  <c r="J215"/>
  <c r="I215"/>
  <c r="H215"/>
  <c r="G215"/>
  <c r="F215"/>
  <c r="L173"/>
  <c r="J173"/>
  <c r="I173"/>
  <c r="H173"/>
  <c r="G173"/>
  <c r="F173"/>
  <c r="L131"/>
  <c r="J131"/>
  <c r="I131"/>
  <c r="H131"/>
  <c r="G131"/>
  <c r="L89"/>
  <c r="J89"/>
  <c r="I89"/>
  <c r="H89"/>
  <c r="G89"/>
  <c r="F89"/>
  <c r="J47"/>
  <c r="I47"/>
  <c r="H47"/>
  <c r="G47"/>
  <c r="L47"/>
  <c r="F47"/>
  <c r="L256" i="1"/>
  <c r="L249"/>
  <c r="L242"/>
  <c r="L237"/>
  <c r="L214"/>
  <c r="L207"/>
  <c r="L200"/>
  <c r="L195"/>
  <c r="L172"/>
  <c r="L165"/>
  <c r="L158"/>
  <c r="L153"/>
  <c r="L130"/>
  <c r="J594" i="2" l="1"/>
  <c r="I594"/>
  <c r="H594"/>
  <c r="G594"/>
  <c r="F594"/>
  <c r="L123" i="1"/>
  <c r="L116"/>
  <c r="L111"/>
  <c r="L88"/>
  <c r="L81"/>
  <c r="L74"/>
  <c r="L69"/>
  <c r="L46"/>
  <c r="L39"/>
  <c r="L27"/>
  <c r="L32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L509" s="1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L467" s="1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L425" s="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L383" s="1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L341" s="1"/>
  <c r="J307"/>
  <c r="I307"/>
  <c r="I341" s="1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L299" s="1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L257" s="1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L215" s="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L173" s="1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L89" s="1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131" l="1"/>
  <c r="L47"/>
  <c r="F593"/>
  <c r="I593"/>
  <c r="H593"/>
  <c r="I509"/>
  <c r="H509"/>
  <c r="G509"/>
  <c r="F509"/>
  <c r="J509"/>
  <c r="J467"/>
  <c r="H467"/>
  <c r="F467"/>
  <c r="I467"/>
  <c r="I425"/>
  <c r="G425"/>
  <c r="H425"/>
  <c r="H383"/>
  <c r="F383"/>
  <c r="J383"/>
  <c r="G383"/>
  <c r="G341"/>
  <c r="F341"/>
  <c r="J341"/>
  <c r="H341"/>
  <c r="I383"/>
  <c r="F425"/>
  <c r="J425"/>
  <c r="G467"/>
  <c r="J593"/>
  <c r="I299"/>
  <c r="H299"/>
  <c r="F299"/>
  <c r="J299"/>
  <c r="G299"/>
  <c r="I257"/>
  <c r="J257"/>
  <c r="H257"/>
  <c r="G257"/>
  <c r="F257"/>
  <c r="G215"/>
  <c r="J215"/>
  <c r="H215"/>
  <c r="F215"/>
  <c r="I215"/>
  <c r="I173"/>
  <c r="F173"/>
  <c r="J173"/>
  <c r="G173"/>
  <c r="H173"/>
  <c r="J131"/>
  <c r="I131"/>
  <c r="H131"/>
  <c r="G131"/>
  <c r="F131"/>
  <c r="J89"/>
  <c r="I89"/>
  <c r="H89"/>
  <c r="G89"/>
  <c r="F89"/>
  <c r="I47"/>
  <c r="J47"/>
  <c r="H47"/>
  <c r="G47"/>
  <c r="F47"/>
  <c r="J594" l="1"/>
  <c r="I594"/>
  <c r="H594"/>
  <c r="G594"/>
  <c r="F594"/>
  <c r="L578"/>
  <c r="L563" i="2"/>
  <c r="L593"/>
  <c r="L101"/>
  <c r="L437"/>
  <c r="L101" i="1"/>
  <c r="L227"/>
  <c r="L594"/>
  <c r="L395" i="2"/>
  <c r="L536"/>
  <c r="L531"/>
  <c r="L59"/>
  <c r="L311" i="1"/>
  <c r="L395"/>
  <c r="L353" i="2"/>
  <c r="L536" i="1"/>
  <c r="L531"/>
  <c r="L594" i="2"/>
  <c r="L550"/>
  <c r="L227"/>
  <c r="L551"/>
  <c r="L521"/>
  <c r="L563" i="1"/>
  <c r="L593"/>
  <c r="L269"/>
  <c r="L551"/>
  <c r="L521"/>
  <c r="L269" i="2"/>
  <c r="L311"/>
  <c r="L143"/>
  <c r="L17"/>
  <c r="L479"/>
  <c r="L543"/>
  <c r="L543" i="1"/>
  <c r="L185" i="2"/>
  <c r="L437" i="1"/>
  <c r="L59"/>
  <c r="L353"/>
  <c r="L185"/>
  <c r="L143"/>
  <c r="L479"/>
  <c r="L17"/>
  <c r="L550"/>
</calcChain>
</file>

<file path=xl/sharedStrings.xml><?xml version="1.0" encoding="utf-8"?>
<sst xmlns="http://schemas.openxmlformats.org/spreadsheetml/2006/main" count="1639" uniqueCount="199">
  <si>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</si>
  <si>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</si>
  <si>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</si>
  <si>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</si>
  <si>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</si>
  <si>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</si>
  <si>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</si>
  <si>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</si>
  <si>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</si>
  <si>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</si>
  <si>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</si>
  <si>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</si>
  <si>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</si>
  <si>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</si>
  <si>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</si>
  <si>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</si>
  <si>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</si>
  <si>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</si>
  <si>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</si>
  <si>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</si>
  <si>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</si>
  <si>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</si>
  <si>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</si>
  <si>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</si>
  <si>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</si>
  <si>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</si>
  <si>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</si>
  <si>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</si>
  <si>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</si>
  <si>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</si>
  <si>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</si>
  <si>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</si>
  <si>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</si>
  <si>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</si>
  <si>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</si>
  <si>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</si>
  <si>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</si>
  <si>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</si>
  <si>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</si>
  <si>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</si>
  <si>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</si>
  <si>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</si>
  <si>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</si>
  <si>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</si>
  <si>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</si>
  <si>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МАОУ СОШ № 4</t>
  </si>
  <si>
    <t>Каша геркулесовая молочная с маслом</t>
  </si>
  <si>
    <t>Кофейный напиток с молоком</t>
  </si>
  <si>
    <t>Хлеб с маслом</t>
  </si>
  <si>
    <t>Хлеб ржаной</t>
  </si>
  <si>
    <t xml:space="preserve"> 8/4</t>
  </si>
  <si>
    <t xml:space="preserve"> 32/10</t>
  </si>
  <si>
    <t xml:space="preserve"> 1/13</t>
  </si>
  <si>
    <t>Щи из свежей капусты со сметаной</t>
  </si>
  <si>
    <t>Тефтели мясные в молочном соусе</t>
  </si>
  <si>
    <t>Картофельное пюре</t>
  </si>
  <si>
    <t xml:space="preserve">Кисель </t>
  </si>
  <si>
    <t xml:space="preserve">Хлеб пшеничный </t>
  </si>
  <si>
    <t xml:space="preserve"> 7/2</t>
  </si>
  <si>
    <t xml:space="preserve"> 37/8</t>
  </si>
  <si>
    <t xml:space="preserve"> 21/10</t>
  </si>
  <si>
    <t xml:space="preserve"> 3/3</t>
  </si>
  <si>
    <t>Салат из свежих огурцов с маслом</t>
  </si>
  <si>
    <t xml:space="preserve"> 19/1</t>
  </si>
  <si>
    <t>Булочка с повидлом</t>
  </si>
  <si>
    <t>Молоко кипяченое</t>
  </si>
  <si>
    <t xml:space="preserve"> 17/12</t>
  </si>
  <si>
    <t xml:space="preserve"> 38/10</t>
  </si>
  <si>
    <t>Биточек рыбный</t>
  </si>
  <si>
    <t xml:space="preserve"> 12/7</t>
  </si>
  <si>
    <t>Каша гречневая рассыпчатая</t>
  </si>
  <si>
    <t xml:space="preserve"> 39/3</t>
  </si>
  <si>
    <t>Компот из сухофруктов</t>
  </si>
  <si>
    <t xml:space="preserve"> 6/10</t>
  </si>
  <si>
    <t>Хлеб пшеничный</t>
  </si>
  <si>
    <t>Кефир</t>
  </si>
  <si>
    <t>Пряник</t>
  </si>
  <si>
    <t>Каша пшеничная молочная с маслом</t>
  </si>
  <si>
    <t>Какао с молоком</t>
  </si>
  <si>
    <t xml:space="preserve"> 16/4</t>
  </si>
  <si>
    <t xml:space="preserve"> 36/10</t>
  </si>
  <si>
    <t>Рассольник с крупой и сметаной</t>
  </si>
  <si>
    <t>Гуляш из филе куриного</t>
  </si>
  <si>
    <t>Макароны отварные</t>
  </si>
  <si>
    <t>Напиток из шиповника</t>
  </si>
  <si>
    <t xml:space="preserve"> 11/2</t>
  </si>
  <si>
    <t xml:space="preserve"> 12/8</t>
  </si>
  <si>
    <t xml:space="preserve"> 46/3</t>
  </si>
  <si>
    <t xml:space="preserve"> 37/10</t>
  </si>
  <si>
    <t>Чай с лимоном</t>
  </si>
  <si>
    <t>Манник</t>
  </si>
  <si>
    <t xml:space="preserve"> 23/12</t>
  </si>
  <si>
    <t xml:space="preserve"> 29/10</t>
  </si>
  <si>
    <t>Салат из отварной свеклы с маслом</t>
  </si>
  <si>
    <t>Рагу из овощей с мясом</t>
  </si>
  <si>
    <t>Сок фруктовый</t>
  </si>
  <si>
    <t xml:space="preserve"> 6/8</t>
  </si>
  <si>
    <t xml:space="preserve"> 32/1</t>
  </si>
  <si>
    <t>Снежок</t>
  </si>
  <si>
    <t>Печенье</t>
  </si>
  <si>
    <t>Каша пшенная молочная с маслом</t>
  </si>
  <si>
    <t>Напиток из цикория с молоком</t>
  </si>
  <si>
    <t>Хлеб с маслом и сыром</t>
  </si>
  <si>
    <t>Яблоко</t>
  </si>
  <si>
    <t xml:space="preserve"> 34/10</t>
  </si>
  <si>
    <t xml:space="preserve"> 3/13</t>
  </si>
  <si>
    <t xml:space="preserve"> 11/4</t>
  </si>
  <si>
    <t>Борщ из свежей капусты с картофелем и сметаной</t>
  </si>
  <si>
    <t xml:space="preserve"> 3/2</t>
  </si>
  <si>
    <t>Биточки мясные паровые</t>
  </si>
  <si>
    <t xml:space="preserve"> 16/8</t>
  </si>
  <si>
    <t>Горошница с маслом</t>
  </si>
  <si>
    <t xml:space="preserve"> 48/3</t>
  </si>
  <si>
    <t>Компот из кураги и изюма</t>
  </si>
  <si>
    <t xml:space="preserve"> 10/10</t>
  </si>
  <si>
    <t>Плов из мяса кур</t>
  </si>
  <si>
    <t xml:space="preserve"> 4/9</t>
  </si>
  <si>
    <t xml:space="preserve">Салат "Здоровье" со свежей капустой и огурцом </t>
  </si>
  <si>
    <t xml:space="preserve"> 7/2003</t>
  </si>
  <si>
    <t>Чай с молоком</t>
  </si>
  <si>
    <t xml:space="preserve"> 30/10</t>
  </si>
  <si>
    <t>Каша рисовая молочная с маслом</t>
  </si>
  <si>
    <t>Йогурт</t>
  </si>
  <si>
    <t>Чай с сахаром</t>
  </si>
  <si>
    <t xml:space="preserve"> 27/10</t>
  </si>
  <si>
    <t xml:space="preserve"> 9/4</t>
  </si>
  <si>
    <t>Суп гороховый</t>
  </si>
  <si>
    <t>Биточки куриные</t>
  </si>
  <si>
    <t>Котлета куриная</t>
  </si>
  <si>
    <t>Каша гречневая с овощами</t>
  </si>
  <si>
    <t xml:space="preserve"> 40/3</t>
  </si>
  <si>
    <t xml:space="preserve"> 28/2</t>
  </si>
  <si>
    <t xml:space="preserve"> 5/9</t>
  </si>
  <si>
    <t xml:space="preserve">Коржик молочный </t>
  </si>
  <si>
    <t xml:space="preserve"> 19/12</t>
  </si>
  <si>
    <t xml:space="preserve">  36/10</t>
  </si>
  <si>
    <t>Запеканка творожная со сгущенным молоком</t>
  </si>
  <si>
    <t xml:space="preserve"> 9/5</t>
  </si>
  <si>
    <t>Суп-пюре из картофеля</t>
  </si>
  <si>
    <t>Мясо кур отварное в соусе</t>
  </si>
  <si>
    <t xml:space="preserve"> 29/2</t>
  </si>
  <si>
    <t xml:space="preserve"> 2/9</t>
  </si>
  <si>
    <t>Ватрушка со сметаной</t>
  </si>
  <si>
    <t xml:space="preserve"> 6/12</t>
  </si>
  <si>
    <t>Картофель запеченный с фаршем из куры</t>
  </si>
  <si>
    <t xml:space="preserve"> 7/9</t>
  </si>
  <si>
    <t>Каша кукурузная молочная с маслом</t>
  </si>
  <si>
    <t xml:space="preserve"> 4/4</t>
  </si>
  <si>
    <t>Рассольник домашний со сметаной</t>
  </si>
  <si>
    <t xml:space="preserve"> 10/2</t>
  </si>
  <si>
    <t>Печень по-строгановски</t>
  </si>
  <si>
    <t xml:space="preserve"> 9/8</t>
  </si>
  <si>
    <t>Оладьи</t>
  </si>
  <si>
    <t xml:space="preserve"> 27/12</t>
  </si>
  <si>
    <t>Каша рисовая с овощами</t>
  </si>
  <si>
    <t xml:space="preserve"> 44/3</t>
  </si>
  <si>
    <t>Тефтели мясные в молочном соусе с овощами</t>
  </si>
  <si>
    <t>Каша ячневая молочная с маслом</t>
  </si>
  <si>
    <t xml:space="preserve"> 15/4</t>
  </si>
  <si>
    <t>Суп-лапша на курином бульоне</t>
  </si>
  <si>
    <t>Голубцы с мясом и рисом</t>
  </si>
  <si>
    <t xml:space="preserve"> 22/2</t>
  </si>
  <si>
    <t xml:space="preserve"> 48/8</t>
  </si>
  <si>
    <t>Каша "Дружба" молочная с маслом</t>
  </si>
  <si>
    <t>Хлеб с сыром</t>
  </si>
  <si>
    <t xml:space="preserve"> 17/4</t>
  </si>
  <si>
    <t xml:space="preserve"> 2/13</t>
  </si>
  <si>
    <t>Суп крестьянский с крупой</t>
  </si>
  <si>
    <t>Каша перловая с овощами</t>
  </si>
  <si>
    <t xml:space="preserve"> 38/2</t>
  </si>
  <si>
    <t xml:space="preserve"> 41/3</t>
  </si>
  <si>
    <t>Шаньга наливная</t>
  </si>
  <si>
    <t xml:space="preserve"> 25/12</t>
  </si>
  <si>
    <t>Фрикадельки мясные тушеные в соусе</t>
  </si>
  <si>
    <t xml:space="preserve"> 40/8</t>
  </si>
  <si>
    <t>Запеканка рисовая с творогом</t>
  </si>
  <si>
    <t xml:space="preserve"> 2/5</t>
  </si>
  <si>
    <t>Суп картофельный с макаронными изделиями</t>
  </si>
  <si>
    <t>Кнели рыбные паровые</t>
  </si>
  <si>
    <t>Компот из ягод</t>
  </si>
  <si>
    <t xml:space="preserve"> 7/10</t>
  </si>
  <si>
    <t xml:space="preserve"> 18/2</t>
  </si>
  <si>
    <t xml:space="preserve"> 16/7</t>
  </si>
  <si>
    <t xml:space="preserve">Каша рисовая </t>
  </si>
  <si>
    <t>Сдоба обыкновенная</t>
  </si>
  <si>
    <t xml:space="preserve"> 8/12</t>
  </si>
  <si>
    <t xml:space="preserve">Биточек мясной с крупой </t>
  </si>
  <si>
    <t>Овощи тушеные</t>
  </si>
  <si>
    <t xml:space="preserve"> 781/1996</t>
  </si>
  <si>
    <t xml:space="preserve"> 18/8</t>
  </si>
  <si>
    <t>Омлет запеченный с маслом</t>
  </si>
  <si>
    <t xml:space="preserve"> 2/6</t>
  </si>
  <si>
    <t>Суп уха с крупой и картофелем</t>
  </si>
  <si>
    <t xml:space="preserve"> 37/2</t>
  </si>
  <si>
    <t>Булочка с маком</t>
  </si>
  <si>
    <t xml:space="preserve"> 15/12</t>
  </si>
  <si>
    <t>Директор ООО ГАРАНТ</t>
  </si>
  <si>
    <t>Миронова Н.А.</t>
  </si>
  <si>
    <t>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</si>
</sst>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7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45</v>
      </c>
      <c r="D1" s="66"/>
      <c r="E1" s="66"/>
      <c r="F1" s="13" t="s">
        <v>16</v>
      </c>
      <c r="G1" s="2" t="s">
        <v>17</v>
      </c>
      <c r="H1" s="67" t="s">
        <v>196</v>
      </c>
      <c r="I1" s="67"/>
      <c r="J1" s="67"/>
      <c r="K1" s="67"/>
    </row>
    <row r="2" spans="1:12" ht="18">
      <c r="A2" s="43" t="s">
        <v>6</v>
      </c>
      <c r="C2" s="2"/>
      <c r="G2" s="2" t="s">
        <v>18</v>
      </c>
      <c r="H2" s="67" t="s">
        <v>197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17</v>
      </c>
      <c r="I3" s="55">
        <v>9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200</v>
      </c>
      <c r="G6" s="48">
        <v>6.38</v>
      </c>
      <c r="H6" s="48">
        <v>7.41</v>
      </c>
      <c r="I6" s="48">
        <v>29.16</v>
      </c>
      <c r="J6" s="48">
        <v>205.61</v>
      </c>
      <c r="K6" s="58" t="s">
        <v>50</v>
      </c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3.14</v>
      </c>
      <c r="H8" s="51">
        <v>3.21</v>
      </c>
      <c r="I8" s="51">
        <v>14.39</v>
      </c>
      <c r="J8" s="51">
        <v>96.37</v>
      </c>
      <c r="K8" s="52" t="s">
        <v>51</v>
      </c>
      <c r="L8" s="51"/>
    </row>
    <row r="9" spans="1:12" ht="15">
      <c r="A9" s="25"/>
      <c r="B9" s="16"/>
      <c r="C9" s="11"/>
      <c r="D9" s="7" t="s">
        <v>23</v>
      </c>
      <c r="E9" s="50" t="s">
        <v>48</v>
      </c>
      <c r="F9" s="51">
        <v>60</v>
      </c>
      <c r="G9" s="51">
        <v>3.88</v>
      </c>
      <c r="H9" s="51">
        <v>7.7</v>
      </c>
      <c r="I9" s="51">
        <v>23.58</v>
      </c>
      <c r="J9" s="51">
        <v>181.08</v>
      </c>
      <c r="K9" s="52" t="s">
        <v>52</v>
      </c>
      <c r="L9" s="51"/>
    </row>
    <row r="10" spans="1:12" ht="15">
      <c r="A10" s="25"/>
      <c r="B10" s="16"/>
      <c r="C10" s="11"/>
      <c r="D10" s="7" t="s">
        <v>24</v>
      </c>
      <c r="E10" s="50" t="s">
        <v>49</v>
      </c>
      <c r="F10" s="51">
        <v>40</v>
      </c>
      <c r="G10" s="51">
        <v>2.64</v>
      </c>
      <c r="H10" s="51">
        <v>0.48</v>
      </c>
      <c r="I10" s="51">
        <v>16.68</v>
      </c>
      <c r="J10" s="51">
        <v>77.349999999999994</v>
      </c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16.04</v>
      </c>
      <c r="H13" s="21">
        <f t="shared" si="0"/>
        <v>18.8</v>
      </c>
      <c r="I13" s="21">
        <f t="shared" si="0"/>
        <v>83.81</v>
      </c>
      <c r="J13" s="21">
        <f t="shared" si="0"/>
        <v>560.41000000000008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62</v>
      </c>
      <c r="F18" s="51">
        <v>60</v>
      </c>
      <c r="G18" s="51">
        <v>0.44</v>
      </c>
      <c r="H18" s="51">
        <v>3.58</v>
      </c>
      <c r="I18" s="51">
        <v>5.93</v>
      </c>
      <c r="J18" s="51">
        <v>40.53</v>
      </c>
      <c r="K18" s="52" t="s">
        <v>63</v>
      </c>
      <c r="L18" s="51"/>
    </row>
    <row r="19" spans="1:12" ht="15">
      <c r="A19" s="25"/>
      <c r="B19" s="16"/>
      <c r="C19" s="11"/>
      <c r="D19" s="7" t="s">
        <v>28</v>
      </c>
      <c r="E19" s="50" t="s">
        <v>53</v>
      </c>
      <c r="F19" s="51">
        <v>210</v>
      </c>
      <c r="G19" s="51">
        <v>3.9</v>
      </c>
      <c r="H19" s="51">
        <v>9.5399999999999991</v>
      </c>
      <c r="I19" s="51">
        <v>27.34</v>
      </c>
      <c r="J19" s="51">
        <v>209.64</v>
      </c>
      <c r="K19" s="52" t="s">
        <v>58</v>
      </c>
      <c r="L19" s="51"/>
    </row>
    <row r="20" spans="1:12" ht="15">
      <c r="A20" s="25"/>
      <c r="B20" s="16"/>
      <c r="C20" s="11"/>
      <c r="D20" s="7" t="s">
        <v>29</v>
      </c>
      <c r="E20" s="50" t="s">
        <v>54</v>
      </c>
      <c r="F20" s="51">
        <v>90</v>
      </c>
      <c r="G20" s="51">
        <v>10.119999999999999</v>
      </c>
      <c r="H20" s="51">
        <v>10.96</v>
      </c>
      <c r="I20" s="51">
        <v>10.46</v>
      </c>
      <c r="J20" s="51">
        <v>179.22</v>
      </c>
      <c r="K20" s="52" t="s">
        <v>59</v>
      </c>
      <c r="L20" s="51"/>
    </row>
    <row r="21" spans="1:12" ht="15">
      <c r="A21" s="25"/>
      <c r="B21" s="16"/>
      <c r="C21" s="11"/>
      <c r="D21" s="7" t="s">
        <v>30</v>
      </c>
      <c r="E21" s="50" t="s">
        <v>55</v>
      </c>
      <c r="F21" s="51">
        <v>150</v>
      </c>
      <c r="G21" s="51">
        <v>3.11</v>
      </c>
      <c r="H21" s="51">
        <v>3.67</v>
      </c>
      <c r="I21" s="51">
        <v>22.07</v>
      </c>
      <c r="J21" s="51">
        <v>132.59</v>
      </c>
      <c r="K21" s="52" t="s">
        <v>61</v>
      </c>
      <c r="L21" s="51"/>
    </row>
    <row r="22" spans="1:12" ht="1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1.03</v>
      </c>
      <c r="H22" s="51">
        <v>0.06</v>
      </c>
      <c r="I22" s="51">
        <v>34.119999999999997</v>
      </c>
      <c r="J22" s="51">
        <v>130.78</v>
      </c>
      <c r="K22" s="52" t="s">
        <v>60</v>
      </c>
      <c r="L22" s="51"/>
    </row>
    <row r="23" spans="1:12" ht="15">
      <c r="A23" s="25"/>
      <c r="B23" s="16"/>
      <c r="C23" s="11"/>
      <c r="D23" s="7" t="s">
        <v>32</v>
      </c>
      <c r="E23" s="50" t="s">
        <v>57</v>
      </c>
      <c r="F23" s="51">
        <v>40</v>
      </c>
      <c r="G23" s="51">
        <v>2.64</v>
      </c>
      <c r="H23" s="51">
        <v>0.27</v>
      </c>
      <c r="I23" s="51">
        <v>18.760000000000002</v>
      </c>
      <c r="J23" s="51">
        <v>89.56</v>
      </c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 t="shared" ref="G27:J27" si="3">SUM(G18:G26)</f>
        <v>21.240000000000002</v>
      </c>
      <c r="H27" s="21">
        <f t="shared" si="3"/>
        <v>28.08</v>
      </c>
      <c r="I27" s="21">
        <f t="shared" si="3"/>
        <v>118.67999999999999</v>
      </c>
      <c r="J27" s="21">
        <f t="shared" si="3"/>
        <v>782.31999999999994</v>
      </c>
      <c r="K27" s="27"/>
      <c r="L27" s="21">
        <f>SUM(L18:L26)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64</v>
      </c>
      <c r="F28" s="51">
        <v>100</v>
      </c>
      <c r="G28" s="51">
        <v>7.73</v>
      </c>
      <c r="H28" s="51">
        <v>7.4</v>
      </c>
      <c r="I28" s="51">
        <v>62.01</v>
      </c>
      <c r="J28" s="51">
        <v>340.2</v>
      </c>
      <c r="K28" s="52" t="s">
        <v>66</v>
      </c>
      <c r="L28" s="51"/>
    </row>
    <row r="29" spans="1:12" ht="15">
      <c r="A29" s="25"/>
      <c r="B29" s="16"/>
      <c r="C29" s="11"/>
      <c r="D29" s="12" t="s">
        <v>31</v>
      </c>
      <c r="E29" s="50" t="s">
        <v>65</v>
      </c>
      <c r="F29" s="51">
        <v>200</v>
      </c>
      <c r="G29" s="51">
        <v>5.81</v>
      </c>
      <c r="H29" s="51">
        <v>6.41</v>
      </c>
      <c r="I29" s="51">
        <v>9.42</v>
      </c>
      <c r="J29" s="51">
        <v>117.42</v>
      </c>
      <c r="K29" s="52" t="s">
        <v>67</v>
      </c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13.54</v>
      </c>
      <c r="H32" s="21">
        <f t="shared" si="4"/>
        <v>13.81</v>
      </c>
      <c r="I32" s="21">
        <f t="shared" si="4"/>
        <v>71.429999999999993</v>
      </c>
      <c r="J32" s="21">
        <f t="shared" si="4"/>
        <v>457.62</v>
      </c>
      <c r="K32" s="27"/>
      <c r="L32" s="21">
        <f>SUM(L28:L31)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68</v>
      </c>
      <c r="F33" s="51">
        <v>90</v>
      </c>
      <c r="G33" s="51">
        <v>15.29</v>
      </c>
      <c r="H33" s="51">
        <v>15.27</v>
      </c>
      <c r="I33" s="51">
        <v>7.22</v>
      </c>
      <c r="J33" s="51">
        <v>137.91999999999999</v>
      </c>
      <c r="K33" s="52" t="s">
        <v>69</v>
      </c>
      <c r="L33" s="51"/>
    </row>
    <row r="34" spans="1:12" ht="15">
      <c r="A34" s="25"/>
      <c r="B34" s="16"/>
      <c r="C34" s="11"/>
      <c r="D34" s="7" t="s">
        <v>30</v>
      </c>
      <c r="E34" s="50" t="s">
        <v>70</v>
      </c>
      <c r="F34" s="51">
        <v>150</v>
      </c>
      <c r="G34" s="51">
        <v>6.58</v>
      </c>
      <c r="H34" s="51">
        <v>1.72</v>
      </c>
      <c r="I34" s="51">
        <v>34.47</v>
      </c>
      <c r="J34" s="51">
        <v>170.91</v>
      </c>
      <c r="K34" s="52" t="s">
        <v>71</v>
      </c>
      <c r="L34" s="51"/>
    </row>
    <row r="35" spans="1:12" ht="15">
      <c r="A35" s="25"/>
      <c r="B35" s="16"/>
      <c r="C35" s="11"/>
      <c r="D35" s="7" t="s">
        <v>31</v>
      </c>
      <c r="E35" s="50" t="s">
        <v>72</v>
      </c>
      <c r="F35" s="51">
        <v>200</v>
      </c>
      <c r="G35" s="51">
        <v>1.02</v>
      </c>
      <c r="H35" s="51">
        <v>0.06</v>
      </c>
      <c r="I35" s="51">
        <v>23.18</v>
      </c>
      <c r="J35" s="51">
        <v>87.6</v>
      </c>
      <c r="K35" s="52" t="s">
        <v>73</v>
      </c>
      <c r="L35" s="51"/>
    </row>
    <row r="36" spans="1:12" ht="15">
      <c r="A36" s="25"/>
      <c r="B36" s="16"/>
      <c r="C36" s="11"/>
      <c r="D36" s="7" t="s">
        <v>23</v>
      </c>
      <c r="E36" s="50" t="s">
        <v>74</v>
      </c>
      <c r="F36" s="51">
        <v>50</v>
      </c>
      <c r="G36" s="51">
        <v>3.31</v>
      </c>
      <c r="H36" s="51">
        <v>0.33</v>
      </c>
      <c r="I36" s="51">
        <v>23.45</v>
      </c>
      <c r="J36" s="51">
        <v>111.95</v>
      </c>
      <c r="K36" s="52"/>
      <c r="L36" s="51"/>
    </row>
    <row r="37" spans="1:12" ht="15">
      <c r="A37" s="25"/>
      <c r="B37" s="16"/>
      <c r="C37" s="11"/>
      <c r="D37" s="6"/>
      <c r="E37" s="50" t="s">
        <v>49</v>
      </c>
      <c r="F37" s="51">
        <v>40</v>
      </c>
      <c r="G37" s="51">
        <v>2.64</v>
      </c>
      <c r="H37" s="51">
        <v>0.48</v>
      </c>
      <c r="I37" s="51">
        <v>16.68</v>
      </c>
      <c r="J37" s="51">
        <v>77.349999999999994</v>
      </c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530</v>
      </c>
      <c r="G39" s="21">
        <f t="shared" ref="G39:J39" si="5">SUM(G33:G38)</f>
        <v>28.839999999999996</v>
      </c>
      <c r="H39" s="21">
        <f t="shared" si="5"/>
        <v>17.859999999999996</v>
      </c>
      <c r="I39" s="21">
        <f t="shared" si="5"/>
        <v>105</v>
      </c>
      <c r="J39" s="21">
        <f t="shared" si="5"/>
        <v>585.7299999999999</v>
      </c>
      <c r="K39" s="27"/>
      <c r="L39" s="21">
        <f>SUM(L33:L38)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75</v>
      </c>
      <c r="F40" s="51">
        <v>200</v>
      </c>
      <c r="G40" s="51">
        <v>5.8</v>
      </c>
      <c r="H40" s="51">
        <v>6.4</v>
      </c>
      <c r="I40" s="51">
        <v>8</v>
      </c>
      <c r="J40" s="51">
        <v>116.6</v>
      </c>
      <c r="K40" s="52"/>
      <c r="L40" s="51"/>
    </row>
    <row r="41" spans="1:12" ht="15">
      <c r="A41" s="25"/>
      <c r="B41" s="16"/>
      <c r="C41" s="11"/>
      <c r="D41" s="12" t="s">
        <v>35</v>
      </c>
      <c r="E41" s="50" t="s">
        <v>76</v>
      </c>
      <c r="F41" s="51">
        <v>40</v>
      </c>
      <c r="G41" s="51">
        <v>1.28</v>
      </c>
      <c r="H41" s="51">
        <v>0</v>
      </c>
      <c r="I41" s="51">
        <v>3.2</v>
      </c>
      <c r="J41" s="51">
        <v>18.239999999999998</v>
      </c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240</v>
      </c>
      <c r="G46" s="21">
        <f t="shared" ref="G46:J46" si="6">SUM(G40:G45)</f>
        <v>7.08</v>
      </c>
      <c r="H46" s="21">
        <f t="shared" si="6"/>
        <v>6.4</v>
      </c>
      <c r="I46" s="21">
        <f t="shared" si="6"/>
        <v>11.2</v>
      </c>
      <c r="J46" s="21">
        <f t="shared" si="6"/>
        <v>134.84</v>
      </c>
      <c r="K46" s="27"/>
      <c r="L46" s="21">
        <f>SUM(L40:L45)</f>
        <v>0</v>
      </c>
    </row>
    <row r="47" spans="1:12" ht="1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2320</v>
      </c>
      <c r="G47" s="34">
        <f t="shared" ref="G47:J47" si="7">G13+G17+G27+G32+G39+G46</f>
        <v>86.74</v>
      </c>
      <c r="H47" s="34">
        <f t="shared" si="7"/>
        <v>84.95</v>
      </c>
      <c r="I47" s="34">
        <f t="shared" si="7"/>
        <v>390.12</v>
      </c>
      <c r="J47" s="34">
        <f t="shared" si="7"/>
        <v>2520.92</v>
      </c>
      <c r="K47" s="35"/>
      <c r="L47" s="34">
        <f>L13+L27+L32+L39+L46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77</v>
      </c>
      <c r="F48" s="48">
        <v>200</v>
      </c>
      <c r="G48" s="48">
        <v>6.53</v>
      </c>
      <c r="H48" s="48">
        <v>5.97</v>
      </c>
      <c r="I48" s="48">
        <v>32.549999999999997</v>
      </c>
      <c r="J48" s="48">
        <v>208.44</v>
      </c>
      <c r="K48" s="49" t="s">
        <v>79</v>
      </c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78</v>
      </c>
      <c r="F50" s="51">
        <v>200</v>
      </c>
      <c r="G50" s="51">
        <v>3.64</v>
      </c>
      <c r="H50" s="51">
        <v>3.34</v>
      </c>
      <c r="I50" s="51">
        <v>24.1</v>
      </c>
      <c r="J50" s="51">
        <v>134.77000000000001</v>
      </c>
      <c r="K50" s="52" t="s">
        <v>80</v>
      </c>
      <c r="L50" s="51"/>
    </row>
    <row r="51" spans="1:12" ht="15">
      <c r="A51" s="15"/>
      <c r="B51" s="16"/>
      <c r="C51" s="11"/>
      <c r="D51" s="7" t="s">
        <v>23</v>
      </c>
      <c r="E51" s="50" t="s">
        <v>48</v>
      </c>
      <c r="F51" s="51">
        <v>60</v>
      </c>
      <c r="G51" s="51">
        <v>3.88</v>
      </c>
      <c r="H51" s="51">
        <v>7.7</v>
      </c>
      <c r="I51" s="51">
        <v>23.58</v>
      </c>
      <c r="J51" s="51">
        <v>181.08</v>
      </c>
      <c r="K51" s="52" t="s">
        <v>52</v>
      </c>
      <c r="L51" s="51"/>
    </row>
    <row r="52" spans="1:12" ht="15">
      <c r="A52" s="15"/>
      <c r="B52" s="16"/>
      <c r="C52" s="11"/>
      <c r="D52" s="7" t="s">
        <v>24</v>
      </c>
      <c r="E52" s="50" t="s">
        <v>49</v>
      </c>
      <c r="F52" s="51">
        <v>40</v>
      </c>
      <c r="G52" s="51">
        <v>2.64</v>
      </c>
      <c r="H52" s="51">
        <v>0.48</v>
      </c>
      <c r="I52" s="51">
        <v>16.68</v>
      </c>
      <c r="J52" s="51">
        <v>77.349999999999994</v>
      </c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16.690000000000001</v>
      </c>
      <c r="H55" s="21">
        <f t="shared" ref="H55" si="9">SUM(H48:H54)</f>
        <v>17.489999999999998</v>
      </c>
      <c r="I55" s="21">
        <f t="shared" ref="I55" si="10">SUM(I48:I54)</f>
        <v>96.91</v>
      </c>
      <c r="J55" s="21">
        <f t="shared" ref="J55" si="11">SUM(J48:J54)</f>
        <v>601.6400000000001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81</v>
      </c>
      <c r="F61" s="51">
        <v>210</v>
      </c>
      <c r="G61" s="51">
        <v>4.33</v>
      </c>
      <c r="H61" s="51">
        <v>6.57</v>
      </c>
      <c r="I61" s="51">
        <v>15.01</v>
      </c>
      <c r="J61" s="51">
        <v>134.44999999999999</v>
      </c>
      <c r="K61" s="52" t="s">
        <v>85</v>
      </c>
      <c r="L61" s="51"/>
    </row>
    <row r="62" spans="1:12" ht="15">
      <c r="A62" s="15"/>
      <c r="B62" s="16"/>
      <c r="C62" s="11"/>
      <c r="D62" s="7" t="s">
        <v>29</v>
      </c>
      <c r="E62" s="50" t="s">
        <v>82</v>
      </c>
      <c r="F62" s="51">
        <v>90</v>
      </c>
      <c r="G62" s="51">
        <v>11.64</v>
      </c>
      <c r="H62" s="51">
        <v>13.54</v>
      </c>
      <c r="I62" s="51">
        <v>15.2</v>
      </c>
      <c r="J62" s="51">
        <v>188.44</v>
      </c>
      <c r="K62" s="52" t="s">
        <v>86</v>
      </c>
      <c r="L62" s="51"/>
    </row>
    <row r="63" spans="1:12" ht="15">
      <c r="A63" s="15"/>
      <c r="B63" s="16"/>
      <c r="C63" s="11"/>
      <c r="D63" s="7" t="s">
        <v>30</v>
      </c>
      <c r="E63" s="50" t="s">
        <v>83</v>
      </c>
      <c r="F63" s="51">
        <v>150</v>
      </c>
      <c r="G63" s="51">
        <v>5.3</v>
      </c>
      <c r="H63" s="51">
        <v>2.98</v>
      </c>
      <c r="I63" s="51">
        <v>34.11</v>
      </c>
      <c r="J63" s="51">
        <v>183.94</v>
      </c>
      <c r="K63" s="52" t="s">
        <v>87</v>
      </c>
      <c r="L63" s="51"/>
    </row>
    <row r="64" spans="1:12" ht="15">
      <c r="A64" s="15"/>
      <c r="B64" s="16"/>
      <c r="C64" s="11"/>
      <c r="D64" s="7" t="s">
        <v>31</v>
      </c>
      <c r="E64" s="50" t="s">
        <v>84</v>
      </c>
      <c r="F64" s="51">
        <v>200</v>
      </c>
      <c r="G64" s="51">
        <v>0.24</v>
      </c>
      <c r="H64" s="51">
        <v>0.1</v>
      </c>
      <c r="I64" s="51">
        <v>14.6</v>
      </c>
      <c r="J64" s="51">
        <v>55.74</v>
      </c>
      <c r="K64" s="52" t="s">
        <v>88</v>
      </c>
      <c r="L64" s="51"/>
    </row>
    <row r="65" spans="1:12" ht="15">
      <c r="A65" s="15"/>
      <c r="B65" s="16"/>
      <c r="C65" s="11"/>
      <c r="D65" s="7" t="s">
        <v>32</v>
      </c>
      <c r="E65" s="50" t="s">
        <v>74</v>
      </c>
      <c r="F65" s="51">
        <v>50</v>
      </c>
      <c r="G65" s="51">
        <v>3.31</v>
      </c>
      <c r="H65" s="51">
        <v>0.33</v>
      </c>
      <c r="I65" s="51">
        <v>23.45</v>
      </c>
      <c r="J65" s="51">
        <v>111.95</v>
      </c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49</v>
      </c>
      <c r="F66" s="51">
        <v>40</v>
      </c>
      <c r="G66" s="51">
        <v>2.64</v>
      </c>
      <c r="H66" s="51">
        <v>0.48</v>
      </c>
      <c r="I66" s="51">
        <v>16.68</v>
      </c>
      <c r="J66" s="51">
        <v>77.349999999999994</v>
      </c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740</v>
      </c>
      <c r="G69" s="21">
        <f t="shared" ref="G69" si="18">SUM(G60:G68)</f>
        <v>27.459999999999997</v>
      </c>
      <c r="H69" s="21">
        <f t="shared" ref="H69" si="19">SUM(H60:H68)</f>
        <v>24</v>
      </c>
      <c r="I69" s="21">
        <f t="shared" ref="I69" si="20">SUM(I60:I68)</f>
        <v>119.04999999999998</v>
      </c>
      <c r="J69" s="21">
        <f t="shared" ref="J69" si="21">SUM(J60:J68)</f>
        <v>751.87</v>
      </c>
      <c r="K69" s="27"/>
      <c r="L69" s="21">
        <f>SUM(L60:L68)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90</v>
      </c>
      <c r="F70" s="51">
        <v>100</v>
      </c>
      <c r="G70" s="51">
        <v>6.5</v>
      </c>
      <c r="H70" s="51">
        <v>7.67</v>
      </c>
      <c r="I70" s="51">
        <v>56.62</v>
      </c>
      <c r="J70" s="51">
        <v>316.42</v>
      </c>
      <c r="K70" s="52" t="s">
        <v>91</v>
      </c>
      <c r="L70" s="51"/>
    </row>
    <row r="71" spans="1:12" ht="15">
      <c r="A71" s="15"/>
      <c r="B71" s="16"/>
      <c r="C71" s="11"/>
      <c r="D71" s="12" t="s">
        <v>31</v>
      </c>
      <c r="E71" s="50" t="s">
        <v>89</v>
      </c>
      <c r="F71" s="51">
        <v>200</v>
      </c>
      <c r="G71" s="51">
        <v>0.12</v>
      </c>
      <c r="H71" s="51">
        <v>0.02</v>
      </c>
      <c r="I71" s="51">
        <v>9.83</v>
      </c>
      <c r="J71" s="51">
        <v>38.659999999999997</v>
      </c>
      <c r="K71" s="52" t="s">
        <v>92</v>
      </c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2">SUM(G70:G73)</f>
        <v>6.62</v>
      </c>
      <c r="H74" s="21">
        <f t="shared" ref="H74" si="23">SUM(H70:H73)</f>
        <v>7.6899999999999995</v>
      </c>
      <c r="I74" s="21">
        <f t="shared" ref="I74" si="24">SUM(I70:I73)</f>
        <v>66.45</v>
      </c>
      <c r="J74" s="21">
        <f t="shared" ref="J74" si="25">SUM(J70:J73)</f>
        <v>355.08000000000004</v>
      </c>
      <c r="K74" s="27"/>
      <c r="L74" s="21">
        <f>SUM(L70:L73)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94</v>
      </c>
      <c r="F75" s="51">
        <v>150</v>
      </c>
      <c r="G75" s="51">
        <v>10.49</v>
      </c>
      <c r="H75" s="51">
        <v>15.2</v>
      </c>
      <c r="I75" s="51">
        <v>15.51</v>
      </c>
      <c r="J75" s="51">
        <v>184.04</v>
      </c>
      <c r="K75" s="52" t="s">
        <v>96</v>
      </c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 t="s">
        <v>95</v>
      </c>
      <c r="F77" s="51">
        <v>200</v>
      </c>
      <c r="G77" s="51">
        <v>1</v>
      </c>
      <c r="H77" s="51">
        <v>0.2</v>
      </c>
      <c r="I77" s="51">
        <v>20.6</v>
      </c>
      <c r="J77" s="51">
        <v>86.48</v>
      </c>
      <c r="K77" s="52"/>
      <c r="L77" s="51"/>
    </row>
    <row r="78" spans="1:12" ht="15">
      <c r="A78" s="15"/>
      <c r="B78" s="16"/>
      <c r="C78" s="11"/>
      <c r="D78" s="7" t="s">
        <v>23</v>
      </c>
      <c r="E78" s="50" t="s">
        <v>74</v>
      </c>
      <c r="F78" s="51">
        <v>50</v>
      </c>
      <c r="G78" s="51">
        <v>3.31</v>
      </c>
      <c r="H78" s="51">
        <v>0.33</v>
      </c>
      <c r="I78" s="51">
        <v>23.45</v>
      </c>
      <c r="J78" s="51">
        <v>111.95</v>
      </c>
      <c r="K78" s="52"/>
      <c r="L78" s="51"/>
    </row>
    <row r="79" spans="1:12" ht="15">
      <c r="A79" s="15"/>
      <c r="B79" s="16"/>
      <c r="C79" s="11"/>
      <c r="D79" s="6"/>
      <c r="E79" s="50" t="s">
        <v>49</v>
      </c>
      <c r="F79" s="51">
        <v>40</v>
      </c>
      <c r="G79" s="51">
        <v>2.64</v>
      </c>
      <c r="H79" s="51">
        <v>0.48</v>
      </c>
      <c r="I79" s="51">
        <v>16.68</v>
      </c>
      <c r="J79" s="51">
        <v>77.349999999999994</v>
      </c>
      <c r="K79" s="52"/>
      <c r="L79" s="51"/>
    </row>
    <row r="80" spans="1:12" ht="15">
      <c r="A80" s="15"/>
      <c r="B80" s="16"/>
      <c r="C80" s="11"/>
      <c r="D80" s="6"/>
      <c r="E80" s="50" t="s">
        <v>93</v>
      </c>
      <c r="F80" s="51">
        <v>60</v>
      </c>
      <c r="G80" s="51">
        <v>0.83</v>
      </c>
      <c r="H80" s="51">
        <v>3.58</v>
      </c>
      <c r="I80" s="51">
        <v>5.41</v>
      </c>
      <c r="J80" s="51">
        <v>53.92</v>
      </c>
      <c r="K80" s="52" t="s">
        <v>97</v>
      </c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500</v>
      </c>
      <c r="G81" s="21">
        <f t="shared" ref="G81" si="26">SUM(G75:G80)</f>
        <v>18.27</v>
      </c>
      <c r="H81" s="21">
        <f t="shared" ref="H81" si="27">SUM(H75:H80)</f>
        <v>19.79</v>
      </c>
      <c r="I81" s="21">
        <f t="shared" ref="I81" si="28">SUM(I75:I80)</f>
        <v>81.650000000000006</v>
      </c>
      <c r="J81" s="21">
        <f t="shared" ref="J81" si="29">SUM(J75:J80)</f>
        <v>513.7399999999999</v>
      </c>
      <c r="K81" s="27"/>
      <c r="L81" s="21">
        <f>SUM(L75:L80)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98</v>
      </c>
      <c r="F82" s="51">
        <v>200</v>
      </c>
      <c r="G82" s="51">
        <v>5.4</v>
      </c>
      <c r="H82" s="51">
        <v>2</v>
      </c>
      <c r="I82" s="51">
        <v>32.4</v>
      </c>
      <c r="J82" s="51">
        <v>153.12</v>
      </c>
      <c r="K82" s="52"/>
      <c r="L82" s="51"/>
    </row>
    <row r="83" spans="1:12" ht="15">
      <c r="A83" s="15"/>
      <c r="B83" s="16"/>
      <c r="C83" s="11"/>
      <c r="D83" s="12" t="s">
        <v>35</v>
      </c>
      <c r="E83" s="50" t="s">
        <v>99</v>
      </c>
      <c r="F83" s="51">
        <v>40</v>
      </c>
      <c r="G83" s="51">
        <v>3</v>
      </c>
      <c r="H83" s="51">
        <v>3.92</v>
      </c>
      <c r="I83" s="51">
        <v>30.68</v>
      </c>
      <c r="J83" s="51">
        <v>108.9</v>
      </c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240</v>
      </c>
      <c r="G88" s="21">
        <f t="shared" ref="G88" si="30">SUM(G82:G87)</f>
        <v>8.4</v>
      </c>
      <c r="H88" s="21">
        <f t="shared" ref="H88" si="31">SUM(H82:H87)</f>
        <v>5.92</v>
      </c>
      <c r="I88" s="21">
        <f t="shared" ref="I88" si="32">SUM(I82:I87)</f>
        <v>63.08</v>
      </c>
      <c r="J88" s="21">
        <f t="shared" ref="J88" si="33">SUM(J82:J87)</f>
        <v>262.02</v>
      </c>
      <c r="K88" s="27"/>
      <c r="L88" s="21">
        <f>SUM(L82:L87)</f>
        <v>0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2280</v>
      </c>
      <c r="G89" s="34">
        <f t="shared" ref="G89" si="34">G55+G59+G69+G74+G81+G88</f>
        <v>77.44</v>
      </c>
      <c r="H89" s="34">
        <f t="shared" ref="H89" si="35">H55+H59+H69+H74+H81+H88</f>
        <v>74.89</v>
      </c>
      <c r="I89" s="34">
        <f t="shared" ref="I89" si="36">I55+I59+I69+I74+I81+I88</f>
        <v>427.13999999999993</v>
      </c>
      <c r="J89" s="34">
        <f t="shared" ref="J89" si="37">J55+J59+J69+J74+J81+J88</f>
        <v>2484.35</v>
      </c>
      <c r="K89" s="35"/>
      <c r="L89" s="34">
        <f>L55+L69+L74+L81+L88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100</v>
      </c>
      <c r="F90" s="48">
        <v>150</v>
      </c>
      <c r="G90" s="48">
        <v>4.91</v>
      </c>
      <c r="H90" s="48">
        <v>4.95</v>
      </c>
      <c r="I90" s="48">
        <v>24.42</v>
      </c>
      <c r="J90" s="48">
        <v>160.69999999999999</v>
      </c>
      <c r="K90" s="49" t="s">
        <v>106</v>
      </c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101</v>
      </c>
      <c r="F92" s="51">
        <v>200</v>
      </c>
      <c r="G92" s="51">
        <v>2.97</v>
      </c>
      <c r="H92" s="51">
        <v>3.14</v>
      </c>
      <c r="I92" s="51">
        <v>21.2</v>
      </c>
      <c r="J92" s="51">
        <v>121.6</v>
      </c>
      <c r="K92" s="52" t="s">
        <v>104</v>
      </c>
      <c r="L92" s="51"/>
    </row>
    <row r="93" spans="1:12" ht="15">
      <c r="A93" s="25"/>
      <c r="B93" s="16"/>
      <c r="C93" s="11"/>
      <c r="D93" s="7" t="s">
        <v>23</v>
      </c>
      <c r="E93" s="50" t="s">
        <v>102</v>
      </c>
      <c r="F93" s="51">
        <v>80</v>
      </c>
      <c r="G93" s="51">
        <v>8.8000000000000007</v>
      </c>
      <c r="H93" s="51">
        <v>11.65</v>
      </c>
      <c r="I93" s="51">
        <v>25.13</v>
      </c>
      <c r="J93" s="51">
        <v>243.74</v>
      </c>
      <c r="K93" s="52" t="s">
        <v>105</v>
      </c>
      <c r="L93" s="51"/>
    </row>
    <row r="94" spans="1:12" ht="15">
      <c r="A94" s="25"/>
      <c r="B94" s="16"/>
      <c r="C94" s="11"/>
      <c r="D94" s="7" t="s">
        <v>24</v>
      </c>
      <c r="E94" s="50" t="s">
        <v>103</v>
      </c>
      <c r="F94" s="51">
        <v>100</v>
      </c>
      <c r="G94" s="51">
        <v>0.4</v>
      </c>
      <c r="H94" s="51">
        <v>0.4</v>
      </c>
      <c r="I94" s="51">
        <v>11.6</v>
      </c>
      <c r="J94" s="51">
        <v>48.68</v>
      </c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530</v>
      </c>
      <c r="G97" s="21">
        <f t="shared" ref="G97" si="38">SUM(G90:G96)</f>
        <v>17.079999999999998</v>
      </c>
      <c r="H97" s="21">
        <f t="shared" ref="H97" si="39">SUM(H90:H96)</f>
        <v>20.14</v>
      </c>
      <c r="I97" s="21">
        <f t="shared" ref="I97" si="40">SUM(I90:I96)</f>
        <v>82.35</v>
      </c>
      <c r="J97" s="21">
        <f t="shared" ref="J97" si="41">SUM(J90:J96)</f>
        <v>574.71999999999991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2">SUM(G98:G100)</f>
        <v>0</v>
      </c>
      <c r="H101" s="21">
        <f t="shared" ref="H101" si="43">SUM(H98:H100)</f>
        <v>0</v>
      </c>
      <c r="I101" s="21">
        <f t="shared" ref="I101" si="44">SUM(I98:I100)</f>
        <v>0</v>
      </c>
      <c r="J101" s="21">
        <f t="shared" ref="J101" si="45">SUM(J98:J100)</f>
        <v>0</v>
      </c>
      <c r="K101" s="27"/>
      <c r="L101" s="21">
        <f t="shared" ref="L101" ca="1" si="46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25.5">
      <c r="A103" s="25"/>
      <c r="B103" s="16"/>
      <c r="C103" s="11"/>
      <c r="D103" s="7" t="s">
        <v>28</v>
      </c>
      <c r="E103" s="50" t="s">
        <v>107</v>
      </c>
      <c r="F103" s="51">
        <v>210</v>
      </c>
      <c r="G103" s="51">
        <v>3.86</v>
      </c>
      <c r="H103" s="51">
        <v>6.41</v>
      </c>
      <c r="I103" s="51">
        <v>8.85</v>
      </c>
      <c r="J103" s="51">
        <v>105.3</v>
      </c>
      <c r="K103" s="52" t="s">
        <v>108</v>
      </c>
      <c r="L103" s="51"/>
    </row>
    <row r="104" spans="1:12" ht="15">
      <c r="A104" s="25"/>
      <c r="B104" s="16"/>
      <c r="C104" s="11"/>
      <c r="D104" s="7" t="s">
        <v>29</v>
      </c>
      <c r="E104" s="50" t="s">
        <v>109</v>
      </c>
      <c r="F104" s="51">
        <v>90</v>
      </c>
      <c r="G104" s="51">
        <v>12.94</v>
      </c>
      <c r="H104" s="51">
        <v>13.64</v>
      </c>
      <c r="I104" s="51">
        <v>20.77</v>
      </c>
      <c r="J104" s="51">
        <v>201.04</v>
      </c>
      <c r="K104" s="52" t="s">
        <v>110</v>
      </c>
      <c r="L104" s="51"/>
    </row>
    <row r="105" spans="1:12" ht="15">
      <c r="A105" s="25"/>
      <c r="B105" s="16"/>
      <c r="C105" s="11"/>
      <c r="D105" s="7" t="s">
        <v>30</v>
      </c>
      <c r="E105" s="50" t="s">
        <v>111</v>
      </c>
      <c r="F105" s="51">
        <v>155</v>
      </c>
      <c r="G105" s="51">
        <v>9.2899999999999991</v>
      </c>
      <c r="H105" s="51">
        <v>6.59</v>
      </c>
      <c r="I105" s="51">
        <v>27.37</v>
      </c>
      <c r="J105" s="51">
        <v>196.55</v>
      </c>
      <c r="K105" s="52" t="s">
        <v>112</v>
      </c>
      <c r="L105" s="51"/>
    </row>
    <row r="106" spans="1:12" ht="15">
      <c r="A106" s="25"/>
      <c r="B106" s="16"/>
      <c r="C106" s="11"/>
      <c r="D106" s="7" t="s">
        <v>31</v>
      </c>
      <c r="E106" s="50" t="s">
        <v>113</v>
      </c>
      <c r="F106" s="51">
        <v>200</v>
      </c>
      <c r="G106" s="51">
        <v>0.72</v>
      </c>
      <c r="H106" s="51">
        <v>0.03</v>
      </c>
      <c r="I106" s="51">
        <v>23.24</v>
      </c>
      <c r="J106" s="51">
        <v>88.19</v>
      </c>
      <c r="K106" s="52" t="s">
        <v>114</v>
      </c>
      <c r="L106" s="51"/>
    </row>
    <row r="107" spans="1:12" ht="15">
      <c r="A107" s="25"/>
      <c r="B107" s="16"/>
      <c r="C107" s="11"/>
      <c r="D107" s="7" t="s">
        <v>32</v>
      </c>
      <c r="E107" s="50" t="s">
        <v>74</v>
      </c>
      <c r="F107" s="51">
        <v>50</v>
      </c>
      <c r="G107" s="51">
        <v>3.31</v>
      </c>
      <c r="H107" s="51">
        <v>0.33</v>
      </c>
      <c r="I107" s="51">
        <v>23.45</v>
      </c>
      <c r="J107" s="51">
        <v>111.95</v>
      </c>
      <c r="K107" s="52"/>
      <c r="L107" s="51"/>
    </row>
    <row r="108" spans="1:12" ht="15">
      <c r="A108" s="25"/>
      <c r="B108" s="16"/>
      <c r="C108" s="11"/>
      <c r="D108" s="7" t="s">
        <v>33</v>
      </c>
      <c r="E108" s="50" t="s">
        <v>49</v>
      </c>
      <c r="F108" s="51">
        <v>40</v>
      </c>
      <c r="G108" s="51">
        <v>2.64</v>
      </c>
      <c r="H108" s="51">
        <v>0.48</v>
      </c>
      <c r="I108" s="51">
        <v>16.68</v>
      </c>
      <c r="J108" s="51">
        <v>77.349999999999994</v>
      </c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745</v>
      </c>
      <c r="G111" s="21">
        <f t="shared" ref="G111" si="47">SUM(G102:G110)</f>
        <v>32.76</v>
      </c>
      <c r="H111" s="21">
        <f t="shared" ref="H111" si="48">SUM(H102:H110)</f>
        <v>27.48</v>
      </c>
      <c r="I111" s="21">
        <f t="shared" ref="I111" si="49">SUM(I102:I110)</f>
        <v>120.35999999999999</v>
      </c>
      <c r="J111" s="21">
        <f t="shared" ref="J111" si="50">SUM(J102:J110)</f>
        <v>780.38</v>
      </c>
      <c r="K111" s="27"/>
      <c r="L111" s="21">
        <f>SUM(L102:L110)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99</v>
      </c>
      <c r="F112" s="51">
        <v>100</v>
      </c>
      <c r="G112" s="51">
        <v>7.5</v>
      </c>
      <c r="H112" s="51">
        <v>9.8000000000000007</v>
      </c>
      <c r="I112" s="51">
        <v>76.7</v>
      </c>
      <c r="J112" s="51">
        <v>422.26</v>
      </c>
      <c r="K112" s="52"/>
      <c r="L112" s="51"/>
    </row>
    <row r="113" spans="1:12" ht="15">
      <c r="A113" s="25"/>
      <c r="B113" s="16"/>
      <c r="C113" s="11"/>
      <c r="D113" s="12" t="s">
        <v>31</v>
      </c>
      <c r="E113" s="50" t="s">
        <v>65</v>
      </c>
      <c r="F113" s="51">
        <v>200</v>
      </c>
      <c r="G113" s="51">
        <v>5.81</v>
      </c>
      <c r="H113" s="51">
        <v>6.41</v>
      </c>
      <c r="I113" s="51">
        <v>9.42</v>
      </c>
      <c r="J113" s="51">
        <v>117.42</v>
      </c>
      <c r="K113" s="52" t="s">
        <v>67</v>
      </c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1">SUM(G112:G115)</f>
        <v>13.309999999999999</v>
      </c>
      <c r="H116" s="21">
        <f t="shared" ref="H116" si="52">SUM(H112:H115)</f>
        <v>16.21</v>
      </c>
      <c r="I116" s="21">
        <f t="shared" ref="I116" si="53">SUM(I112:I115)</f>
        <v>86.12</v>
      </c>
      <c r="J116" s="21">
        <f t="shared" ref="J116" si="54">SUM(J112:J115)</f>
        <v>539.67999999999995</v>
      </c>
      <c r="K116" s="27"/>
      <c r="L116" s="21">
        <f>SUM(L112:L115)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115</v>
      </c>
      <c r="F117" s="51">
        <v>150</v>
      </c>
      <c r="G117" s="51">
        <v>13.74</v>
      </c>
      <c r="H117" s="51">
        <v>11.15</v>
      </c>
      <c r="I117" s="51">
        <v>28.75</v>
      </c>
      <c r="J117" s="51">
        <v>269.51</v>
      </c>
      <c r="K117" s="52" t="s">
        <v>116</v>
      </c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 t="s">
        <v>84</v>
      </c>
      <c r="F119" s="51">
        <v>200</v>
      </c>
      <c r="G119" s="51">
        <v>0.24</v>
      </c>
      <c r="H119" s="51">
        <v>0.1</v>
      </c>
      <c r="I119" s="51">
        <v>14.6</v>
      </c>
      <c r="J119" s="51">
        <v>55.74</v>
      </c>
      <c r="K119" s="52" t="s">
        <v>88</v>
      </c>
      <c r="L119" s="51"/>
    </row>
    <row r="120" spans="1:12" ht="15">
      <c r="A120" s="25"/>
      <c r="B120" s="16"/>
      <c r="C120" s="11"/>
      <c r="D120" s="7" t="s">
        <v>23</v>
      </c>
      <c r="E120" s="50" t="s">
        <v>74</v>
      </c>
      <c r="F120" s="51">
        <v>50</v>
      </c>
      <c r="G120" s="51">
        <v>3.31</v>
      </c>
      <c r="H120" s="51">
        <v>0.33</v>
      </c>
      <c r="I120" s="51">
        <v>23.45</v>
      </c>
      <c r="J120" s="51">
        <v>111.95</v>
      </c>
      <c r="K120" s="52"/>
      <c r="L120" s="51"/>
    </row>
    <row r="121" spans="1:12" ht="15">
      <c r="A121" s="25"/>
      <c r="B121" s="16"/>
      <c r="C121" s="11"/>
      <c r="D121" s="6"/>
      <c r="E121" s="50" t="s">
        <v>49</v>
      </c>
      <c r="F121" s="51">
        <v>40</v>
      </c>
      <c r="G121" s="51">
        <v>2.64</v>
      </c>
      <c r="H121" s="51">
        <v>0.48</v>
      </c>
      <c r="I121" s="51">
        <v>16.68</v>
      </c>
      <c r="J121" s="51">
        <v>77.349999999999994</v>
      </c>
      <c r="K121" s="52"/>
      <c r="L121" s="51"/>
    </row>
    <row r="122" spans="1:12" ht="25.5">
      <c r="A122" s="25"/>
      <c r="B122" s="16"/>
      <c r="C122" s="11"/>
      <c r="D122" s="6"/>
      <c r="E122" s="50" t="s">
        <v>117</v>
      </c>
      <c r="F122" s="51">
        <v>60</v>
      </c>
      <c r="G122" s="51">
        <v>0.73</v>
      </c>
      <c r="H122" s="51">
        <v>5.32</v>
      </c>
      <c r="I122" s="51">
        <v>5.37</v>
      </c>
      <c r="J122" s="51">
        <v>70.19</v>
      </c>
      <c r="K122" s="59" t="s">
        <v>118</v>
      </c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500</v>
      </c>
      <c r="G123" s="21">
        <f t="shared" ref="G123" si="55">SUM(G117:G122)</f>
        <v>20.66</v>
      </c>
      <c r="H123" s="21">
        <f t="shared" ref="H123" si="56">SUM(H117:H122)</f>
        <v>17.380000000000003</v>
      </c>
      <c r="I123" s="21">
        <f t="shared" ref="I123" si="57">SUM(I117:I122)</f>
        <v>88.85</v>
      </c>
      <c r="J123" s="21">
        <f t="shared" ref="J123" si="58">SUM(J117:J122)</f>
        <v>584.74</v>
      </c>
      <c r="K123" s="27"/>
      <c r="L123" s="21">
        <f>SUM(L117:L122)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 t="s">
        <v>76</v>
      </c>
      <c r="F125" s="51">
        <v>60</v>
      </c>
      <c r="G125" s="51">
        <v>1.6</v>
      </c>
      <c r="H125" s="51">
        <v>0</v>
      </c>
      <c r="I125" s="51">
        <v>4</v>
      </c>
      <c r="J125" s="51">
        <v>22.8</v>
      </c>
      <c r="K125" s="52"/>
      <c r="L125" s="51"/>
    </row>
    <row r="126" spans="1:12" ht="15">
      <c r="A126" s="25"/>
      <c r="B126" s="16"/>
      <c r="C126" s="11"/>
      <c r="D126" s="12" t="s">
        <v>31</v>
      </c>
      <c r="E126" s="50" t="s">
        <v>119</v>
      </c>
      <c r="F126" s="51">
        <v>200</v>
      </c>
      <c r="G126" s="51">
        <v>2.92</v>
      </c>
      <c r="H126" s="51">
        <v>3.16</v>
      </c>
      <c r="I126" s="51">
        <v>14.44</v>
      </c>
      <c r="J126" s="51">
        <v>95.2</v>
      </c>
      <c r="K126" s="52" t="s">
        <v>120</v>
      </c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260</v>
      </c>
      <c r="G130" s="21">
        <f t="shared" ref="G130" si="59">SUM(G124:G129)</f>
        <v>4.5199999999999996</v>
      </c>
      <c r="H130" s="21">
        <f t="shared" ref="H130" si="60">SUM(H124:H129)</f>
        <v>3.16</v>
      </c>
      <c r="I130" s="21">
        <f t="shared" ref="I130" si="61">SUM(I124:I129)</f>
        <v>18.439999999999998</v>
      </c>
      <c r="J130" s="21">
        <f t="shared" ref="J130" si="62">SUM(J124:J129)</f>
        <v>118</v>
      </c>
      <c r="K130" s="27"/>
      <c r="L130" s="21">
        <f>SUM(L124:L129)</f>
        <v>0</v>
      </c>
    </row>
    <row r="131" spans="1:12" ht="15.75" customHeight="1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2335</v>
      </c>
      <c r="G131" s="34">
        <f t="shared" ref="G131" si="63">G97+G101+G111+G116+G123+G130</f>
        <v>88.329999999999984</v>
      </c>
      <c r="H131" s="34">
        <f t="shared" ref="H131" si="64">H97+H101+H111+H116+H123+H130</f>
        <v>84.37</v>
      </c>
      <c r="I131" s="34">
        <f t="shared" ref="I131" si="65">I97+I101+I111+I116+I123+I130</f>
        <v>396.11999999999995</v>
      </c>
      <c r="J131" s="34">
        <f t="shared" ref="J131" si="66">J97+J101+J111+J116+J123+J130</f>
        <v>2597.5199999999995</v>
      </c>
      <c r="K131" s="35"/>
      <c r="L131" s="34">
        <f>L97+L111+L116+L123+L130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121</v>
      </c>
      <c r="F132" s="48">
        <v>150</v>
      </c>
      <c r="G132" s="48">
        <v>3.89</v>
      </c>
      <c r="H132" s="48">
        <v>4.75</v>
      </c>
      <c r="I132" s="48">
        <v>30.33</v>
      </c>
      <c r="J132" s="48">
        <v>178.91</v>
      </c>
      <c r="K132" s="49" t="s">
        <v>125</v>
      </c>
      <c r="L132" s="48"/>
    </row>
    <row r="133" spans="1:12" ht="15">
      <c r="A133" s="25"/>
      <c r="B133" s="16"/>
      <c r="C133" s="11"/>
      <c r="D133" s="6"/>
      <c r="E133" s="50" t="s">
        <v>122</v>
      </c>
      <c r="F133" s="51">
        <v>150</v>
      </c>
      <c r="G133" s="51">
        <v>4.3499999999999996</v>
      </c>
      <c r="H133" s="51">
        <v>4.8</v>
      </c>
      <c r="I133" s="51">
        <v>7.05</v>
      </c>
      <c r="J133" s="51">
        <v>87.84</v>
      </c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123</v>
      </c>
      <c r="F134" s="51">
        <v>200</v>
      </c>
      <c r="G134" s="51">
        <v>0.08</v>
      </c>
      <c r="H134" s="51">
        <v>0.02</v>
      </c>
      <c r="I134" s="51">
        <v>9.84</v>
      </c>
      <c r="J134" s="51">
        <v>37.799999999999997</v>
      </c>
      <c r="K134" s="52" t="s">
        <v>124</v>
      </c>
      <c r="L134" s="51"/>
    </row>
    <row r="135" spans="1:12" ht="15">
      <c r="A135" s="25"/>
      <c r="B135" s="16"/>
      <c r="C135" s="11"/>
      <c r="D135" s="7" t="s">
        <v>23</v>
      </c>
      <c r="E135" s="50" t="s">
        <v>102</v>
      </c>
      <c r="F135" s="51">
        <v>80</v>
      </c>
      <c r="G135" s="51">
        <v>8.8000000000000007</v>
      </c>
      <c r="H135" s="51">
        <v>11.65</v>
      </c>
      <c r="I135" s="51">
        <v>25.13</v>
      </c>
      <c r="J135" s="51">
        <v>243.74</v>
      </c>
      <c r="K135" s="52" t="s">
        <v>105</v>
      </c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580</v>
      </c>
      <c r="G139" s="21">
        <f t="shared" ref="G139" si="67">SUM(G132:G138)</f>
        <v>17.12</v>
      </c>
      <c r="H139" s="21">
        <f t="shared" ref="H139" si="68">SUM(H132:H138)</f>
        <v>21.22</v>
      </c>
      <c r="I139" s="21">
        <f t="shared" ref="I139" si="69">SUM(I132:I138)</f>
        <v>72.349999999999994</v>
      </c>
      <c r="J139" s="21">
        <f t="shared" ref="J139" si="70">SUM(J132:J138)</f>
        <v>548.29</v>
      </c>
      <c r="K139" s="27"/>
      <c r="L139" s="21">
        <f t="shared" ref="L139:L181" si="7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2">SUM(G140:G142)</f>
        <v>0</v>
      </c>
      <c r="H143" s="21">
        <f t="shared" ref="H143" si="73">SUM(H140:H142)</f>
        <v>0</v>
      </c>
      <c r="I143" s="21">
        <f t="shared" ref="I143" si="74">SUM(I140:I142)</f>
        <v>0</v>
      </c>
      <c r="J143" s="21">
        <f t="shared" ref="J143" si="75">SUM(J140:J142)</f>
        <v>0</v>
      </c>
      <c r="K143" s="27"/>
      <c r="L143" s="21">
        <f t="shared" ref="L143" ca="1" si="7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 t="s">
        <v>126</v>
      </c>
      <c r="F145" s="51">
        <v>200</v>
      </c>
      <c r="G145" s="51">
        <v>5.47</v>
      </c>
      <c r="H145" s="51">
        <v>1.97</v>
      </c>
      <c r="I145" s="51">
        <v>18.239999999999998</v>
      </c>
      <c r="J145" s="51">
        <v>107.31</v>
      </c>
      <c r="K145" s="52" t="s">
        <v>131</v>
      </c>
      <c r="L145" s="51"/>
    </row>
    <row r="146" spans="1:12" ht="15">
      <c r="A146" s="25"/>
      <c r="B146" s="16"/>
      <c r="C146" s="11"/>
      <c r="D146" s="7" t="s">
        <v>29</v>
      </c>
      <c r="E146" s="50" t="s">
        <v>128</v>
      </c>
      <c r="F146" s="51">
        <v>90</v>
      </c>
      <c r="G146" s="51">
        <v>13.35</v>
      </c>
      <c r="H146" s="51">
        <v>11.19</v>
      </c>
      <c r="I146" s="51">
        <v>8.36</v>
      </c>
      <c r="J146" s="51">
        <v>187.83</v>
      </c>
      <c r="K146" s="52" t="s">
        <v>132</v>
      </c>
      <c r="L146" s="51"/>
    </row>
    <row r="147" spans="1:12" ht="15">
      <c r="A147" s="25"/>
      <c r="B147" s="16"/>
      <c r="C147" s="11"/>
      <c r="D147" s="7" t="s">
        <v>30</v>
      </c>
      <c r="E147" s="50" t="s">
        <v>129</v>
      </c>
      <c r="F147" s="51">
        <v>155</v>
      </c>
      <c r="G147" s="51">
        <v>8.65</v>
      </c>
      <c r="H147" s="51">
        <v>10.46</v>
      </c>
      <c r="I147" s="51">
        <v>45.72</v>
      </c>
      <c r="J147" s="51">
        <v>298.95999999999998</v>
      </c>
      <c r="K147" s="52" t="s">
        <v>130</v>
      </c>
      <c r="L147" s="51"/>
    </row>
    <row r="148" spans="1:12" ht="15">
      <c r="A148" s="25"/>
      <c r="B148" s="16"/>
      <c r="C148" s="11"/>
      <c r="D148" s="7" t="s">
        <v>31</v>
      </c>
      <c r="E148" s="50" t="s">
        <v>72</v>
      </c>
      <c r="F148" s="51">
        <v>200</v>
      </c>
      <c r="G148" s="51">
        <v>1.02</v>
      </c>
      <c r="H148" s="51">
        <v>0.06</v>
      </c>
      <c r="I148" s="51">
        <v>23.18</v>
      </c>
      <c r="J148" s="51">
        <v>87.6</v>
      </c>
      <c r="K148" s="52" t="s">
        <v>73</v>
      </c>
      <c r="L148" s="51"/>
    </row>
    <row r="149" spans="1:12" ht="15">
      <c r="A149" s="25"/>
      <c r="B149" s="16"/>
      <c r="C149" s="11"/>
      <c r="D149" s="7" t="s">
        <v>32</v>
      </c>
      <c r="E149" s="50" t="s">
        <v>74</v>
      </c>
      <c r="F149" s="51">
        <v>50</v>
      </c>
      <c r="G149" s="51">
        <v>3.31</v>
      </c>
      <c r="H149" s="51">
        <v>0.33</v>
      </c>
      <c r="I149" s="51">
        <v>23.45</v>
      </c>
      <c r="J149" s="51">
        <v>111.95</v>
      </c>
      <c r="K149" s="52"/>
      <c r="L149" s="51"/>
    </row>
    <row r="150" spans="1:12" ht="15">
      <c r="A150" s="25"/>
      <c r="B150" s="16"/>
      <c r="C150" s="11"/>
      <c r="D150" s="7" t="s">
        <v>33</v>
      </c>
      <c r="E150" s="50" t="s">
        <v>49</v>
      </c>
      <c r="F150" s="51">
        <v>40</v>
      </c>
      <c r="G150" s="51">
        <v>2.64</v>
      </c>
      <c r="H150" s="51">
        <v>0.48</v>
      </c>
      <c r="I150" s="51">
        <v>16.68</v>
      </c>
      <c r="J150" s="51">
        <v>77.349999999999994</v>
      </c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735</v>
      </c>
      <c r="G153" s="21">
        <f t="shared" ref="G153" si="77">SUM(G144:G152)</f>
        <v>34.44</v>
      </c>
      <c r="H153" s="21">
        <f t="shared" ref="H153" si="78">SUM(H144:H152)</f>
        <v>24.49</v>
      </c>
      <c r="I153" s="21">
        <f t="shared" ref="I153" si="79">SUM(I144:I152)</f>
        <v>135.63</v>
      </c>
      <c r="J153" s="21">
        <f t="shared" ref="J153" si="80">SUM(J144:J152)</f>
        <v>871</v>
      </c>
      <c r="K153" s="27"/>
      <c r="L153" s="21">
        <f>SUM(L144:L152)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133</v>
      </c>
      <c r="F154" s="51">
        <v>100</v>
      </c>
      <c r="G154" s="51">
        <v>6.73</v>
      </c>
      <c r="H154" s="51">
        <v>9.92</v>
      </c>
      <c r="I154" s="51">
        <v>63.67</v>
      </c>
      <c r="J154" s="51">
        <v>265.45</v>
      </c>
      <c r="K154" s="52" t="s">
        <v>134</v>
      </c>
      <c r="L154" s="51"/>
    </row>
    <row r="155" spans="1:12" ht="15">
      <c r="A155" s="25"/>
      <c r="B155" s="16"/>
      <c r="C155" s="11"/>
      <c r="D155" s="12" t="s">
        <v>31</v>
      </c>
      <c r="E155" s="50" t="s">
        <v>78</v>
      </c>
      <c r="F155" s="51">
        <v>200</v>
      </c>
      <c r="G155" s="51">
        <v>3.64</v>
      </c>
      <c r="H155" s="51">
        <v>3.34</v>
      </c>
      <c r="I155" s="51">
        <v>24.1</v>
      </c>
      <c r="J155" s="51">
        <v>134.77000000000001</v>
      </c>
      <c r="K155" s="52" t="s">
        <v>135</v>
      </c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81">SUM(G154:G157)</f>
        <v>10.370000000000001</v>
      </c>
      <c r="H158" s="21">
        <f t="shared" ref="H158" si="82">SUM(H154:H157)</f>
        <v>13.26</v>
      </c>
      <c r="I158" s="21">
        <f t="shared" ref="I158" si="83">SUM(I154:I157)</f>
        <v>87.77000000000001</v>
      </c>
      <c r="J158" s="21">
        <f t="shared" ref="J158" si="84">SUM(J154:J157)</f>
        <v>400.22</v>
      </c>
      <c r="K158" s="27"/>
      <c r="L158" s="21">
        <f>SUM(L154:L157)</f>
        <v>0</v>
      </c>
    </row>
    <row r="159" spans="1:12" ht="25.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156</v>
      </c>
      <c r="F159" s="51">
        <v>90</v>
      </c>
      <c r="G159" s="51">
        <v>10.119999999999999</v>
      </c>
      <c r="H159" s="51">
        <v>10.96</v>
      </c>
      <c r="I159" s="51">
        <v>10.46</v>
      </c>
      <c r="J159" s="51">
        <v>179.22</v>
      </c>
      <c r="K159" s="52" t="s">
        <v>59</v>
      </c>
      <c r="L159" s="51"/>
    </row>
    <row r="160" spans="1:12" ht="15">
      <c r="A160" s="25"/>
      <c r="B160" s="16"/>
      <c r="C160" s="11"/>
      <c r="D160" s="7" t="s">
        <v>30</v>
      </c>
      <c r="E160" s="50" t="s">
        <v>83</v>
      </c>
      <c r="F160" s="51">
        <v>150</v>
      </c>
      <c r="G160" s="51">
        <v>5.3</v>
      </c>
      <c r="H160" s="51">
        <v>2.98</v>
      </c>
      <c r="I160" s="51">
        <v>34.11</v>
      </c>
      <c r="J160" s="51">
        <v>183.94</v>
      </c>
      <c r="K160" s="52" t="s">
        <v>87</v>
      </c>
      <c r="L160" s="51"/>
    </row>
    <row r="161" spans="1:12" ht="15">
      <c r="A161" s="25"/>
      <c r="B161" s="16"/>
      <c r="C161" s="11"/>
      <c r="D161" s="7" t="s">
        <v>31</v>
      </c>
      <c r="E161" s="50" t="s">
        <v>95</v>
      </c>
      <c r="F161" s="51">
        <v>200</v>
      </c>
      <c r="G161" s="51">
        <v>1</v>
      </c>
      <c r="H161" s="51">
        <v>0.2</v>
      </c>
      <c r="I161" s="51">
        <v>20.6</v>
      </c>
      <c r="J161" s="51">
        <v>86.48</v>
      </c>
      <c r="K161" s="52"/>
      <c r="L161" s="51"/>
    </row>
    <row r="162" spans="1:12" ht="15">
      <c r="A162" s="25"/>
      <c r="B162" s="16"/>
      <c r="C162" s="11"/>
      <c r="D162" s="7" t="s">
        <v>23</v>
      </c>
      <c r="E162" s="50" t="s">
        <v>74</v>
      </c>
      <c r="F162" s="51">
        <v>50</v>
      </c>
      <c r="G162" s="51">
        <v>3.31</v>
      </c>
      <c r="H162" s="51">
        <v>0.33</v>
      </c>
      <c r="I162" s="51">
        <v>23.45</v>
      </c>
      <c r="J162" s="51">
        <v>111.95</v>
      </c>
      <c r="K162" s="52"/>
      <c r="L162" s="51"/>
    </row>
    <row r="163" spans="1:12" ht="15">
      <c r="A163" s="25"/>
      <c r="B163" s="16"/>
      <c r="C163" s="11"/>
      <c r="D163" s="6"/>
      <c r="E163" s="50" t="s">
        <v>49</v>
      </c>
      <c r="F163" s="51">
        <v>40</v>
      </c>
      <c r="G163" s="51">
        <v>2.64</v>
      </c>
      <c r="H163" s="51">
        <v>0.48</v>
      </c>
      <c r="I163" s="51">
        <v>16.68</v>
      </c>
      <c r="J163" s="51">
        <v>77.349999999999994</v>
      </c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530</v>
      </c>
      <c r="G165" s="21">
        <f t="shared" ref="G165" si="85">SUM(G159:G164)</f>
        <v>22.369999999999997</v>
      </c>
      <c r="H165" s="21">
        <f t="shared" ref="H165" si="86">SUM(H159:H164)</f>
        <v>14.950000000000001</v>
      </c>
      <c r="I165" s="21">
        <f t="shared" ref="I165" si="87">SUM(I159:I164)</f>
        <v>105.30000000000001</v>
      </c>
      <c r="J165" s="21">
        <f t="shared" ref="J165" si="88">SUM(J159:J164)</f>
        <v>638.94000000000005</v>
      </c>
      <c r="K165" s="27"/>
      <c r="L165" s="21">
        <f>SUM(L159:L164)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98</v>
      </c>
      <c r="F166" s="51">
        <v>200</v>
      </c>
      <c r="G166" s="51">
        <v>5.4</v>
      </c>
      <c r="H166" s="51">
        <v>2</v>
      </c>
      <c r="I166" s="51">
        <v>32.4</v>
      </c>
      <c r="J166" s="51">
        <v>153.12</v>
      </c>
      <c r="K166" s="52"/>
      <c r="L166" s="51"/>
    </row>
    <row r="167" spans="1:12" ht="15">
      <c r="A167" s="25"/>
      <c r="B167" s="16"/>
      <c r="C167" s="11"/>
      <c r="D167" s="12" t="s">
        <v>35</v>
      </c>
      <c r="E167" s="50" t="s">
        <v>99</v>
      </c>
      <c r="F167" s="51">
        <v>40</v>
      </c>
      <c r="G167" s="51">
        <v>3</v>
      </c>
      <c r="H167" s="51">
        <v>3.92</v>
      </c>
      <c r="I167" s="51">
        <v>30.68</v>
      </c>
      <c r="J167" s="51">
        <v>108.9</v>
      </c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240</v>
      </c>
      <c r="G172" s="21">
        <f t="shared" ref="G172" si="89">SUM(G166:G171)</f>
        <v>8.4</v>
      </c>
      <c r="H172" s="21">
        <f t="shared" ref="H172" si="90">SUM(H166:H171)</f>
        <v>5.92</v>
      </c>
      <c r="I172" s="21">
        <f t="shared" ref="I172" si="91">SUM(I166:I171)</f>
        <v>63.08</v>
      </c>
      <c r="J172" s="21">
        <f t="shared" ref="J172" si="92">SUM(J166:J171)</f>
        <v>262.02</v>
      </c>
      <c r="K172" s="27"/>
      <c r="L172" s="21">
        <f>SUM(L166:L171)</f>
        <v>0</v>
      </c>
    </row>
    <row r="173" spans="1:12" ht="15.75" customHeight="1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2385</v>
      </c>
      <c r="G173" s="34">
        <f t="shared" ref="G173" si="93">G139+G143+G153+G158+G165+G172</f>
        <v>92.700000000000017</v>
      </c>
      <c r="H173" s="34">
        <f t="shared" ref="H173" si="94">H139+H143+H153+H158+H165+H172</f>
        <v>79.839999999999989</v>
      </c>
      <c r="I173" s="34">
        <f t="shared" ref="I173" si="95">I139+I143+I153+I158+I165+I172</f>
        <v>464.13</v>
      </c>
      <c r="J173" s="34">
        <f t="shared" ref="J173" si="96">J139+J143+J153+J158+J165+J172</f>
        <v>2720.47</v>
      </c>
      <c r="K173" s="35"/>
      <c r="L173" s="34">
        <f>L139+L153+L158+L165+L172</f>
        <v>0</v>
      </c>
    </row>
    <row r="174" spans="1:12" ht="25.5">
      <c r="A174" s="22">
        <v>1</v>
      </c>
      <c r="B174" s="23">
        <v>5</v>
      </c>
      <c r="C174" s="24" t="s">
        <v>20</v>
      </c>
      <c r="D174" s="5" t="s">
        <v>21</v>
      </c>
      <c r="E174" s="47" t="s">
        <v>136</v>
      </c>
      <c r="F174" s="48">
        <v>200</v>
      </c>
      <c r="G174" s="48">
        <v>16.3</v>
      </c>
      <c r="H174" s="48">
        <v>14.57</v>
      </c>
      <c r="I174" s="48">
        <v>22.64</v>
      </c>
      <c r="J174" s="48">
        <v>323.11</v>
      </c>
      <c r="K174" s="49" t="s">
        <v>137</v>
      </c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119</v>
      </c>
      <c r="F176" s="51">
        <v>200</v>
      </c>
      <c r="G176" s="51">
        <v>2.92</v>
      </c>
      <c r="H176" s="51">
        <v>3.16</v>
      </c>
      <c r="I176" s="51">
        <v>14.44</v>
      </c>
      <c r="J176" s="51">
        <v>95.2</v>
      </c>
      <c r="K176" s="52" t="s">
        <v>120</v>
      </c>
      <c r="L176" s="51"/>
    </row>
    <row r="177" spans="1:12" ht="15">
      <c r="A177" s="25"/>
      <c r="B177" s="16"/>
      <c r="C177" s="11"/>
      <c r="D177" s="7" t="s">
        <v>23</v>
      </c>
      <c r="E177" s="50" t="s">
        <v>48</v>
      </c>
      <c r="F177" s="51">
        <v>60</v>
      </c>
      <c r="G177" s="51">
        <v>3.88</v>
      </c>
      <c r="H177" s="51">
        <v>7.7</v>
      </c>
      <c r="I177" s="51">
        <v>23.58</v>
      </c>
      <c r="J177" s="51">
        <v>181.08</v>
      </c>
      <c r="K177" s="52" t="s">
        <v>52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49</v>
      </c>
      <c r="F179" s="51">
        <v>40</v>
      </c>
      <c r="G179" s="51">
        <v>2.64</v>
      </c>
      <c r="H179" s="51">
        <v>0.48</v>
      </c>
      <c r="I179" s="51">
        <v>16.68</v>
      </c>
      <c r="J179" s="51">
        <v>77.349999999999994</v>
      </c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97">SUM(G174:G180)</f>
        <v>25.74</v>
      </c>
      <c r="H181" s="21">
        <f t="shared" ref="H181" si="98">SUM(H174:H180)</f>
        <v>25.91</v>
      </c>
      <c r="I181" s="21">
        <f t="shared" ref="I181" si="99">SUM(I174:I180)</f>
        <v>77.34</v>
      </c>
      <c r="J181" s="21">
        <f t="shared" ref="J181" si="100">SUM(J174:J180)</f>
        <v>676.74</v>
      </c>
      <c r="K181" s="27"/>
      <c r="L181" s="21">
        <f t="shared" si="7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1">SUM(G182:G184)</f>
        <v>0</v>
      </c>
      <c r="H185" s="21">
        <f t="shared" ref="H185" si="102">SUM(H182:H184)</f>
        <v>0</v>
      </c>
      <c r="I185" s="21">
        <f t="shared" ref="I185" si="103">SUM(I182:I184)</f>
        <v>0</v>
      </c>
      <c r="J185" s="21">
        <f t="shared" ref="J185" si="104">SUM(J182:J184)</f>
        <v>0</v>
      </c>
      <c r="K185" s="27"/>
      <c r="L185" s="21">
        <f t="shared" ref="L185" ca="1" si="105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 t="s">
        <v>138</v>
      </c>
      <c r="F187" s="51">
        <v>210</v>
      </c>
      <c r="G187" s="51">
        <v>4.92</v>
      </c>
      <c r="H187" s="51">
        <v>5.16</v>
      </c>
      <c r="I187" s="51">
        <v>13.41</v>
      </c>
      <c r="J187" s="51">
        <v>118.63</v>
      </c>
      <c r="K187" s="52" t="s">
        <v>140</v>
      </c>
      <c r="L187" s="51"/>
    </row>
    <row r="188" spans="1:12" ht="15">
      <c r="A188" s="25"/>
      <c r="B188" s="16"/>
      <c r="C188" s="11"/>
      <c r="D188" s="7" t="s">
        <v>29</v>
      </c>
      <c r="E188" s="50" t="s">
        <v>139</v>
      </c>
      <c r="F188" s="51">
        <v>90</v>
      </c>
      <c r="G188" s="51">
        <v>10.48</v>
      </c>
      <c r="H188" s="51">
        <v>12.07</v>
      </c>
      <c r="I188" s="51">
        <v>12.19</v>
      </c>
      <c r="J188" s="51">
        <v>141.13</v>
      </c>
      <c r="K188" s="52" t="s">
        <v>141</v>
      </c>
      <c r="L188" s="51"/>
    </row>
    <row r="189" spans="1:12" ht="15">
      <c r="A189" s="25"/>
      <c r="B189" s="16"/>
      <c r="C189" s="11"/>
      <c r="D189" s="7" t="s">
        <v>30</v>
      </c>
      <c r="E189" s="50" t="s">
        <v>111</v>
      </c>
      <c r="F189" s="51">
        <v>155</v>
      </c>
      <c r="G189" s="51">
        <v>9.2899999999999991</v>
      </c>
      <c r="H189" s="51">
        <v>6.59</v>
      </c>
      <c r="I189" s="51">
        <v>27.37</v>
      </c>
      <c r="J189" s="51">
        <v>196.55</v>
      </c>
      <c r="K189" s="52" t="s">
        <v>112</v>
      </c>
      <c r="L189" s="51"/>
    </row>
    <row r="190" spans="1:12" ht="15">
      <c r="A190" s="25"/>
      <c r="B190" s="16"/>
      <c r="C190" s="11"/>
      <c r="D190" s="7" t="s">
        <v>31</v>
      </c>
      <c r="E190" s="50" t="s">
        <v>56</v>
      </c>
      <c r="F190" s="51">
        <v>200</v>
      </c>
      <c r="G190" s="51">
        <v>1.03</v>
      </c>
      <c r="H190" s="51">
        <v>0.06</v>
      </c>
      <c r="I190" s="51">
        <v>34.119999999999997</v>
      </c>
      <c r="J190" s="51">
        <v>130.78</v>
      </c>
      <c r="K190" s="52" t="s">
        <v>60</v>
      </c>
      <c r="L190" s="51"/>
    </row>
    <row r="191" spans="1:12" ht="15">
      <c r="A191" s="25"/>
      <c r="B191" s="16"/>
      <c r="C191" s="11"/>
      <c r="D191" s="7" t="s">
        <v>32</v>
      </c>
      <c r="E191" s="50" t="s">
        <v>74</v>
      </c>
      <c r="F191" s="51">
        <v>50</v>
      </c>
      <c r="G191" s="51">
        <v>3.31</v>
      </c>
      <c r="H191" s="51">
        <v>0.33</v>
      </c>
      <c r="I191" s="51">
        <v>23.45</v>
      </c>
      <c r="J191" s="51">
        <v>111.95</v>
      </c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49</v>
      </c>
      <c r="F192" s="51">
        <v>40</v>
      </c>
      <c r="G192" s="51">
        <v>2.64</v>
      </c>
      <c r="H192" s="51">
        <v>0.48</v>
      </c>
      <c r="I192" s="51">
        <v>16.68</v>
      </c>
      <c r="J192" s="51">
        <v>77.349999999999994</v>
      </c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745</v>
      </c>
      <c r="G195" s="21">
        <f t="shared" ref="G195" si="106">SUM(G186:G194)</f>
        <v>31.669999999999998</v>
      </c>
      <c r="H195" s="21">
        <f t="shared" ref="H195" si="107">SUM(H186:H194)</f>
        <v>24.689999999999998</v>
      </c>
      <c r="I195" s="21">
        <f t="shared" ref="I195" si="108">SUM(I186:I194)</f>
        <v>127.22</v>
      </c>
      <c r="J195" s="21">
        <f t="shared" ref="J195" si="109">SUM(J186:J194)</f>
        <v>776.3900000000001</v>
      </c>
      <c r="K195" s="27"/>
      <c r="L195" s="21">
        <f>SUM(L186:L194)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142</v>
      </c>
      <c r="F196" s="51">
        <v>100</v>
      </c>
      <c r="G196" s="51">
        <v>6.11</v>
      </c>
      <c r="H196" s="51">
        <v>8.9</v>
      </c>
      <c r="I196" s="51">
        <v>49.66</v>
      </c>
      <c r="J196" s="51">
        <v>350.09</v>
      </c>
      <c r="K196" s="52" t="s">
        <v>143</v>
      </c>
      <c r="L196" s="51"/>
    </row>
    <row r="197" spans="1:12" ht="15">
      <c r="A197" s="25"/>
      <c r="B197" s="16"/>
      <c r="C197" s="11"/>
      <c r="D197" s="12" t="s">
        <v>31</v>
      </c>
      <c r="E197" s="50" t="s">
        <v>65</v>
      </c>
      <c r="F197" s="51">
        <v>200</v>
      </c>
      <c r="G197" s="51">
        <v>5.81</v>
      </c>
      <c r="H197" s="51">
        <v>6.41</v>
      </c>
      <c r="I197" s="51">
        <v>9.42</v>
      </c>
      <c r="J197" s="51">
        <v>117.42</v>
      </c>
      <c r="K197" s="52" t="s">
        <v>67</v>
      </c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10">SUM(G196:G199)</f>
        <v>11.92</v>
      </c>
      <c r="H200" s="21">
        <f t="shared" ref="H200" si="111">SUM(H196:H199)</f>
        <v>15.31</v>
      </c>
      <c r="I200" s="21">
        <f t="shared" ref="I200" si="112">SUM(I196:I199)</f>
        <v>59.08</v>
      </c>
      <c r="J200" s="21">
        <f t="shared" ref="J200" si="113">SUM(J196:J199)</f>
        <v>467.51</v>
      </c>
      <c r="K200" s="27"/>
      <c r="L200" s="21">
        <f>SUM(L196:L199)</f>
        <v>0</v>
      </c>
    </row>
    <row r="201" spans="1:12" ht="25.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144</v>
      </c>
      <c r="F201" s="51">
        <v>210</v>
      </c>
      <c r="G201" s="51">
        <v>13.7</v>
      </c>
      <c r="H201" s="51">
        <v>14.91</v>
      </c>
      <c r="I201" s="51">
        <v>26.19</v>
      </c>
      <c r="J201" s="51">
        <v>304.08999999999997</v>
      </c>
      <c r="K201" s="52" t="s">
        <v>145</v>
      </c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 t="s">
        <v>113</v>
      </c>
      <c r="F203" s="51">
        <v>200</v>
      </c>
      <c r="G203" s="51">
        <v>0.72</v>
      </c>
      <c r="H203" s="51">
        <v>0.03</v>
      </c>
      <c r="I203" s="51">
        <v>23.24</v>
      </c>
      <c r="J203" s="51">
        <v>88.19</v>
      </c>
      <c r="K203" s="52" t="s">
        <v>114</v>
      </c>
      <c r="L203" s="51"/>
    </row>
    <row r="204" spans="1:12" ht="15">
      <c r="A204" s="25"/>
      <c r="B204" s="16"/>
      <c r="C204" s="11"/>
      <c r="D204" s="7" t="s">
        <v>23</v>
      </c>
      <c r="E204" s="50" t="s">
        <v>74</v>
      </c>
      <c r="F204" s="51">
        <v>50</v>
      </c>
      <c r="G204" s="51">
        <v>3.31</v>
      </c>
      <c r="H204" s="51">
        <v>0.33</v>
      </c>
      <c r="I204" s="51">
        <v>23.45</v>
      </c>
      <c r="J204" s="51">
        <v>111.95</v>
      </c>
      <c r="K204" s="52"/>
      <c r="L204" s="51"/>
    </row>
    <row r="205" spans="1:12" ht="15">
      <c r="A205" s="25"/>
      <c r="B205" s="16"/>
      <c r="C205" s="11"/>
      <c r="D205" s="6"/>
      <c r="E205" s="50" t="s">
        <v>49</v>
      </c>
      <c r="F205" s="51">
        <v>40</v>
      </c>
      <c r="G205" s="51">
        <v>2.64</v>
      </c>
      <c r="H205" s="51">
        <v>0.48</v>
      </c>
      <c r="I205" s="51">
        <v>16.68</v>
      </c>
      <c r="J205" s="51">
        <v>77.349999999999994</v>
      </c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500</v>
      </c>
      <c r="G207" s="21">
        <f t="shared" ref="G207" si="114">SUM(G201:G206)</f>
        <v>20.37</v>
      </c>
      <c r="H207" s="21">
        <f t="shared" ref="H207" si="115">SUM(H201:H206)</f>
        <v>15.75</v>
      </c>
      <c r="I207" s="21">
        <f t="shared" ref="I207" si="116">SUM(I201:I206)</f>
        <v>89.56</v>
      </c>
      <c r="J207" s="21">
        <f t="shared" ref="J207" si="117">SUM(J201:J206)</f>
        <v>581.57999999999993</v>
      </c>
      <c r="K207" s="27"/>
      <c r="L207" s="21">
        <f>SUM(L201:L206)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75</v>
      </c>
      <c r="F208" s="51">
        <v>200</v>
      </c>
      <c r="G208" s="51">
        <v>5.8</v>
      </c>
      <c r="H208" s="51">
        <v>6.4</v>
      </c>
      <c r="I208" s="51">
        <v>8</v>
      </c>
      <c r="J208" s="51">
        <v>116.6</v>
      </c>
      <c r="K208" s="52"/>
      <c r="L208" s="51"/>
    </row>
    <row r="209" spans="1:12" ht="15">
      <c r="A209" s="25"/>
      <c r="B209" s="16"/>
      <c r="C209" s="11"/>
      <c r="D209" s="12" t="s">
        <v>35</v>
      </c>
      <c r="E209" s="50" t="s">
        <v>76</v>
      </c>
      <c r="F209" s="51">
        <v>40</v>
      </c>
      <c r="G209" s="51">
        <v>1.28</v>
      </c>
      <c r="H209" s="51">
        <v>0</v>
      </c>
      <c r="I209" s="51">
        <v>3.2</v>
      </c>
      <c r="J209" s="51">
        <v>18.239999999999998</v>
      </c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240</v>
      </c>
      <c r="G214" s="21">
        <f t="shared" ref="G214" si="118">SUM(G208:G213)</f>
        <v>7.08</v>
      </c>
      <c r="H214" s="21">
        <f t="shared" ref="H214" si="119">SUM(H208:H213)</f>
        <v>6.4</v>
      </c>
      <c r="I214" s="21">
        <f t="shared" ref="I214" si="120">SUM(I208:I213)</f>
        <v>11.2</v>
      </c>
      <c r="J214" s="21">
        <f t="shared" ref="J214" si="121">SUM(J208:J213)</f>
        <v>134.84</v>
      </c>
      <c r="K214" s="27"/>
      <c r="L214" s="21">
        <f>SUM(L208:L213)</f>
        <v>0</v>
      </c>
    </row>
    <row r="215" spans="1:12" ht="15.75" customHeight="1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2285</v>
      </c>
      <c r="G215" s="34">
        <f>G181+G195+G200+G207+G214</f>
        <v>96.78</v>
      </c>
      <c r="H215" s="34">
        <f t="shared" ref="H215" si="122">H181+H185+H195+H200+H207+H214</f>
        <v>88.06</v>
      </c>
      <c r="I215" s="34">
        <f t="shared" ref="I215" si="123">I181+I185+I195+I200+I207+I214</f>
        <v>364.4</v>
      </c>
      <c r="J215" s="34">
        <f t="shared" ref="J215" si="124">J181+J185+J195+J200+J207+J214</f>
        <v>2637.0600000000004</v>
      </c>
      <c r="K215" s="35"/>
      <c r="L215" s="34">
        <f>L181+L195+L200+L207+L214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5">SUM(G216:G222)</f>
        <v>0</v>
      </c>
      <c r="H223" s="21">
        <f t="shared" ref="H223" si="126">SUM(H216:H222)</f>
        <v>0</v>
      </c>
      <c r="I223" s="21">
        <f t="shared" ref="I223" si="127">SUM(I216:I222)</f>
        <v>0</v>
      </c>
      <c r="J223" s="21">
        <f t="shared" ref="J223" si="128">SUM(J216:J222)</f>
        <v>0</v>
      </c>
      <c r="K223" s="27"/>
      <c r="L223" s="21">
        <f t="shared" ref="L223:L265" si="129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0">SUM(G224:G226)</f>
        <v>0</v>
      </c>
      <c r="H227" s="21">
        <f t="shared" ref="H227" si="131">SUM(H224:H226)</f>
        <v>0</v>
      </c>
      <c r="I227" s="21">
        <f t="shared" ref="I227" si="132">SUM(I224:I226)</f>
        <v>0</v>
      </c>
      <c r="J227" s="21">
        <f t="shared" ref="J227" si="133">SUM(J224:J226)</f>
        <v>0</v>
      </c>
      <c r="K227" s="27"/>
      <c r="L227" s="21">
        <f t="shared" ref="L227" ca="1" si="134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5">SUM(G228:G236)</f>
        <v>0</v>
      </c>
      <c r="H237" s="21">
        <f t="shared" ref="H237" si="136">SUM(H228:H236)</f>
        <v>0</v>
      </c>
      <c r="I237" s="21">
        <f t="shared" ref="I237" si="137">SUM(I228:I236)</f>
        <v>0</v>
      </c>
      <c r="J237" s="21">
        <f t="shared" ref="J237" si="138">SUM(J228:J236)</f>
        <v>0</v>
      </c>
      <c r="K237" s="27"/>
      <c r="L237" s="21">
        <f>SUM(L228:L236)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9">SUM(G238:G241)</f>
        <v>0</v>
      </c>
      <c r="H242" s="21">
        <f t="shared" ref="H242" si="140">SUM(H238:H241)</f>
        <v>0</v>
      </c>
      <c r="I242" s="21">
        <f t="shared" ref="I242" si="141">SUM(I238:I241)</f>
        <v>0</v>
      </c>
      <c r="J242" s="21">
        <f t="shared" ref="J242" si="142">SUM(J238:J241)</f>
        <v>0</v>
      </c>
      <c r="K242" s="27"/>
      <c r="L242" s="21">
        <f>SUM(L238:L241)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3">SUM(G243:G248)</f>
        <v>0</v>
      </c>
      <c r="H249" s="21">
        <f t="shared" ref="H249" si="144">SUM(H243:H248)</f>
        <v>0</v>
      </c>
      <c r="I249" s="21">
        <f t="shared" ref="I249" si="145">SUM(I243:I248)</f>
        <v>0</v>
      </c>
      <c r="J249" s="21">
        <f t="shared" ref="J249" si="146">SUM(J243:J248)</f>
        <v>0</v>
      </c>
      <c r="K249" s="27"/>
      <c r="L249" s="21">
        <f>SUM(L243:L248)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7">SUM(G250:G255)</f>
        <v>0</v>
      </c>
      <c r="H256" s="21">
        <f t="shared" ref="H256" si="148">SUM(H250:H255)</f>
        <v>0</v>
      </c>
      <c r="I256" s="21">
        <f t="shared" ref="I256" si="149">SUM(I250:I255)</f>
        <v>0</v>
      </c>
      <c r="J256" s="21">
        <f t="shared" ref="J256" si="150">SUM(J250:J255)</f>
        <v>0</v>
      </c>
      <c r="K256" s="27"/>
      <c r="L256" s="21">
        <f>SUM(L250:L255)</f>
        <v>0</v>
      </c>
    </row>
    <row r="257" spans="1:12" ht="15.75" customHeight="1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0</v>
      </c>
      <c r="G257" s="34">
        <f t="shared" ref="G257" si="151">G223+G227+G237+G242+G249+G256</f>
        <v>0</v>
      </c>
      <c r="H257" s="34">
        <f t="shared" ref="H257" si="152">H223+H227+H237+H242+H249+H256</f>
        <v>0</v>
      </c>
      <c r="I257" s="34">
        <f t="shared" ref="I257" si="153">I223+I227+I237+I242+I249+I256</f>
        <v>0</v>
      </c>
      <c r="J257" s="34">
        <f t="shared" ref="J257" si="154">J223+J227+J237+J242+J249+J256</f>
        <v>0</v>
      </c>
      <c r="K257" s="35"/>
      <c r="L257" s="34">
        <f>L223+L237+L242+L249+L256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5">SUM(G258:G264)</f>
        <v>0</v>
      </c>
      <c r="H265" s="21">
        <f t="shared" ref="H265" si="156">SUM(H258:H264)</f>
        <v>0</v>
      </c>
      <c r="I265" s="21">
        <f t="shared" ref="I265" si="157">SUM(I258:I264)</f>
        <v>0</v>
      </c>
      <c r="J265" s="21">
        <f t="shared" ref="J265" si="158">SUM(J258:J264)</f>
        <v>0</v>
      </c>
      <c r="K265" s="27"/>
      <c r="L265" s="21">
        <f t="shared" si="129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9">SUM(G266:G268)</f>
        <v>0</v>
      </c>
      <c r="H269" s="21">
        <f t="shared" ref="H269" si="160">SUM(H266:H268)</f>
        <v>0</v>
      </c>
      <c r="I269" s="21">
        <f t="shared" ref="I269" si="161">SUM(I266:I268)</f>
        <v>0</v>
      </c>
      <c r="J269" s="21">
        <f t="shared" ref="J269" si="162">SUM(J266:J268)</f>
        <v>0</v>
      </c>
      <c r="K269" s="27"/>
      <c r="L269" s="21">
        <f t="shared" ref="L269" ca="1" si="163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4">SUM(G270:G278)</f>
        <v>0</v>
      </c>
      <c r="H279" s="21">
        <f t="shared" ref="H279" si="165">SUM(H270:H278)</f>
        <v>0</v>
      </c>
      <c r="I279" s="21">
        <f t="shared" ref="I279" si="166">SUM(I270:I278)</f>
        <v>0</v>
      </c>
      <c r="J279" s="21">
        <f t="shared" ref="J279" si="167">SUM(J270:J278)</f>
        <v>0</v>
      </c>
      <c r="K279" s="27"/>
      <c r="L279" s="21">
        <f>SUM(L270:L278)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68">SUM(G280:G283)</f>
        <v>0</v>
      </c>
      <c r="H284" s="21">
        <f t="shared" ref="H284" si="169">SUM(H280:H283)</f>
        <v>0</v>
      </c>
      <c r="I284" s="21">
        <f t="shared" ref="I284" si="170">SUM(I280:I283)</f>
        <v>0</v>
      </c>
      <c r="J284" s="21">
        <f t="shared" ref="J284" si="171">SUM(J280:J283)</f>
        <v>0</v>
      </c>
      <c r="K284" s="27"/>
      <c r="L284" s="21">
        <f>SUM(L280:L283)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2">SUM(G285:G290)</f>
        <v>0</v>
      </c>
      <c r="H291" s="21">
        <f t="shared" ref="H291" si="173">SUM(H285:H290)</f>
        <v>0</v>
      </c>
      <c r="I291" s="21">
        <f t="shared" ref="I291" si="174">SUM(I285:I290)</f>
        <v>0</v>
      </c>
      <c r="J291" s="21">
        <f t="shared" ref="J291" si="175">SUM(J285:J290)</f>
        <v>0</v>
      </c>
      <c r="K291" s="27"/>
      <c r="L291" s="21">
        <f>SUM(L285:L290)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6">SUM(G292:G297)</f>
        <v>0</v>
      </c>
      <c r="H298" s="21">
        <f t="shared" ref="H298" si="177">SUM(H292:H297)</f>
        <v>0</v>
      </c>
      <c r="I298" s="21">
        <f t="shared" ref="I298" si="178">SUM(I292:I297)</f>
        <v>0</v>
      </c>
      <c r="J298" s="21">
        <f t="shared" ref="J298" si="179">SUM(J292:J297)</f>
        <v>0</v>
      </c>
      <c r="K298" s="27"/>
      <c r="L298" s="21">
        <f>SUM(L292:L297)</f>
        <v>0</v>
      </c>
    </row>
    <row r="299" spans="1:12" ht="15.75" customHeight="1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0</v>
      </c>
      <c r="G299" s="34">
        <f t="shared" ref="G299" si="180">G265+G269+G279+G284+G291+G298</f>
        <v>0</v>
      </c>
      <c r="H299" s="34">
        <f t="shared" ref="H299" si="181">H265+H269+H279+H284+H291+H298</f>
        <v>0</v>
      </c>
      <c r="I299" s="34">
        <f t="shared" ref="I299" si="182">I265+I269+I279+I284+I291+I298</f>
        <v>0</v>
      </c>
      <c r="J299" s="34">
        <f t="shared" ref="J299" si="183">J265+J269+J279+J284+J291+J298</f>
        <v>0</v>
      </c>
      <c r="K299" s="35"/>
      <c r="L299" s="34">
        <f>L265+L279+L284+L291+L298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146</v>
      </c>
      <c r="F300" s="48">
        <v>200</v>
      </c>
      <c r="G300" s="48">
        <v>4.08</v>
      </c>
      <c r="H300" s="48">
        <v>6.18</v>
      </c>
      <c r="I300" s="48">
        <v>21.91</v>
      </c>
      <c r="J300" s="48">
        <v>158.51</v>
      </c>
      <c r="K300" s="49" t="s">
        <v>147</v>
      </c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47</v>
      </c>
      <c r="F302" s="51">
        <v>200</v>
      </c>
      <c r="G302" s="51">
        <v>3.14</v>
      </c>
      <c r="H302" s="51">
        <v>3.21</v>
      </c>
      <c r="I302" s="51">
        <v>14.39</v>
      </c>
      <c r="J302" s="51">
        <v>96.37</v>
      </c>
      <c r="K302" s="52" t="s">
        <v>51</v>
      </c>
      <c r="L302" s="51"/>
    </row>
    <row r="303" spans="1:12" ht="15">
      <c r="A303" s="25"/>
      <c r="B303" s="16"/>
      <c r="C303" s="11"/>
      <c r="D303" s="7" t="s">
        <v>23</v>
      </c>
      <c r="E303" s="50" t="s">
        <v>48</v>
      </c>
      <c r="F303" s="51">
        <v>60</v>
      </c>
      <c r="G303" s="51">
        <v>3.88</v>
      </c>
      <c r="H303" s="51">
        <v>7.7</v>
      </c>
      <c r="I303" s="51">
        <v>23.58</v>
      </c>
      <c r="J303" s="51">
        <v>181.08</v>
      </c>
      <c r="K303" s="52" t="s">
        <v>52</v>
      </c>
      <c r="L303" s="51"/>
    </row>
    <row r="304" spans="1:12" ht="15">
      <c r="A304" s="25"/>
      <c r="B304" s="16"/>
      <c r="C304" s="11"/>
      <c r="D304" s="7" t="s">
        <v>24</v>
      </c>
      <c r="E304" s="50" t="s">
        <v>103</v>
      </c>
      <c r="F304" s="51">
        <v>100</v>
      </c>
      <c r="G304" s="51">
        <v>0.4</v>
      </c>
      <c r="H304" s="51">
        <v>0.4</v>
      </c>
      <c r="I304" s="51">
        <v>11.6</v>
      </c>
      <c r="J304" s="51">
        <v>48.68</v>
      </c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560</v>
      </c>
      <c r="G307" s="21">
        <f t="shared" ref="G307" si="184">SUM(G300:G306)</f>
        <v>11.500000000000002</v>
      </c>
      <c r="H307" s="21">
        <f t="shared" ref="H307" si="185">SUM(H300:H306)</f>
        <v>17.489999999999998</v>
      </c>
      <c r="I307" s="21">
        <f t="shared" ref="I307" si="186">SUM(I300:I306)</f>
        <v>71.47999999999999</v>
      </c>
      <c r="J307" s="21">
        <f t="shared" ref="J307" si="187">SUM(J300:J306)</f>
        <v>484.64000000000004</v>
      </c>
      <c r="K307" s="27"/>
      <c r="L307" s="21">
        <f t="shared" ref="L307:L349" si="188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89">SUM(G308:G310)</f>
        <v>0</v>
      </c>
      <c r="H311" s="21">
        <f t="shared" ref="H311" si="190">SUM(H308:H310)</f>
        <v>0</v>
      </c>
      <c r="I311" s="21">
        <f t="shared" ref="I311" si="191">SUM(I308:I310)</f>
        <v>0</v>
      </c>
      <c r="J311" s="21">
        <f t="shared" ref="J311" si="192">SUM(J308:J310)</f>
        <v>0</v>
      </c>
      <c r="K311" s="27"/>
      <c r="L311" s="21">
        <f t="shared" ref="L311" ca="1" si="193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148</v>
      </c>
      <c r="F313" s="51">
        <v>210</v>
      </c>
      <c r="G313" s="51">
        <v>4.1500000000000004</v>
      </c>
      <c r="H313" s="51">
        <v>6.53</v>
      </c>
      <c r="I313" s="51">
        <v>12.53</v>
      </c>
      <c r="J313" s="51">
        <v>123.7</v>
      </c>
      <c r="K313" s="52" t="s">
        <v>149</v>
      </c>
      <c r="L313" s="51"/>
    </row>
    <row r="314" spans="1:12" ht="15">
      <c r="A314" s="25"/>
      <c r="B314" s="16"/>
      <c r="C314" s="11"/>
      <c r="D314" s="7" t="s">
        <v>29</v>
      </c>
      <c r="E314" s="50" t="s">
        <v>150</v>
      </c>
      <c r="F314" s="51">
        <v>90</v>
      </c>
      <c r="G314" s="51">
        <v>11.44</v>
      </c>
      <c r="H314" s="51">
        <v>12.79</v>
      </c>
      <c r="I314" s="51">
        <v>12.57</v>
      </c>
      <c r="J314" s="51">
        <v>171.66</v>
      </c>
      <c r="K314" s="52" t="s">
        <v>151</v>
      </c>
      <c r="L314" s="51"/>
    </row>
    <row r="315" spans="1:12" ht="15">
      <c r="A315" s="25"/>
      <c r="B315" s="16"/>
      <c r="C315" s="11"/>
      <c r="D315" s="7" t="s">
        <v>30</v>
      </c>
      <c r="E315" s="50" t="s">
        <v>83</v>
      </c>
      <c r="F315" s="51">
        <v>150</v>
      </c>
      <c r="G315" s="51">
        <v>5.3</v>
      </c>
      <c r="H315" s="51">
        <v>2.98</v>
      </c>
      <c r="I315" s="51">
        <v>34.11</v>
      </c>
      <c r="J315" s="51">
        <v>183.94</v>
      </c>
      <c r="K315" s="52" t="s">
        <v>87</v>
      </c>
      <c r="L315" s="51"/>
    </row>
    <row r="316" spans="1:12" ht="15">
      <c r="A316" s="25"/>
      <c r="B316" s="16"/>
      <c r="C316" s="11"/>
      <c r="D316" s="7" t="s">
        <v>31</v>
      </c>
      <c r="E316" s="50" t="s">
        <v>72</v>
      </c>
      <c r="F316" s="51">
        <v>200</v>
      </c>
      <c r="G316" s="51">
        <v>1.02</v>
      </c>
      <c r="H316" s="51">
        <v>0.06</v>
      </c>
      <c r="I316" s="51">
        <v>23.18</v>
      </c>
      <c r="J316" s="51">
        <v>87.6</v>
      </c>
      <c r="K316" s="52" t="s">
        <v>73</v>
      </c>
      <c r="L316" s="51"/>
    </row>
    <row r="317" spans="1:12" ht="15">
      <c r="A317" s="25"/>
      <c r="B317" s="16"/>
      <c r="C317" s="11"/>
      <c r="D317" s="7" t="s">
        <v>32</v>
      </c>
      <c r="E317" s="50" t="s">
        <v>74</v>
      </c>
      <c r="F317" s="51">
        <v>50</v>
      </c>
      <c r="G317" s="51">
        <v>3.31</v>
      </c>
      <c r="H317" s="51">
        <v>0.33</v>
      </c>
      <c r="I317" s="51">
        <v>23.45</v>
      </c>
      <c r="J317" s="51">
        <v>111.95</v>
      </c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49</v>
      </c>
      <c r="F318" s="51">
        <v>40</v>
      </c>
      <c r="G318" s="51">
        <v>2.64</v>
      </c>
      <c r="H318" s="51">
        <v>0.48</v>
      </c>
      <c r="I318" s="51">
        <v>16.68</v>
      </c>
      <c r="J318" s="51">
        <v>77.349999999999994</v>
      </c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 t="shared" ref="G321" si="194">SUM(G312:G320)</f>
        <v>27.86</v>
      </c>
      <c r="H321" s="21">
        <f t="shared" ref="H321" si="195">SUM(H312:H320)</f>
        <v>23.169999999999998</v>
      </c>
      <c r="I321" s="21">
        <f t="shared" ref="I321" si="196">SUM(I312:I320)</f>
        <v>122.52000000000001</v>
      </c>
      <c r="J321" s="21">
        <f t="shared" ref="J321" si="197">SUM(J312:J320)</f>
        <v>756.2</v>
      </c>
      <c r="K321" s="27"/>
      <c r="L321" s="21">
        <f>SUM(L312:L320)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152</v>
      </c>
      <c r="F322" s="51">
        <v>100</v>
      </c>
      <c r="G322" s="51">
        <v>7.46</v>
      </c>
      <c r="H322" s="51">
        <v>7.42</v>
      </c>
      <c r="I322" s="51">
        <v>38</v>
      </c>
      <c r="J322" s="51">
        <v>247.51</v>
      </c>
      <c r="K322" s="52" t="s">
        <v>153</v>
      </c>
      <c r="L322" s="51"/>
    </row>
    <row r="323" spans="1:12" ht="15">
      <c r="A323" s="25"/>
      <c r="B323" s="16"/>
      <c r="C323" s="11"/>
      <c r="D323" s="12" t="s">
        <v>31</v>
      </c>
      <c r="E323" s="50" t="s">
        <v>119</v>
      </c>
      <c r="F323" s="51">
        <v>200</v>
      </c>
      <c r="G323" s="51">
        <v>2.92</v>
      </c>
      <c r="H323" s="51">
        <v>3.16</v>
      </c>
      <c r="I323" s="51">
        <v>14.44</v>
      </c>
      <c r="J323" s="51">
        <v>95.2</v>
      </c>
      <c r="K323" s="52" t="s">
        <v>120</v>
      </c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198">SUM(G322:G325)</f>
        <v>10.379999999999999</v>
      </c>
      <c r="H326" s="21">
        <f t="shared" ref="H326" si="199">SUM(H322:H325)</f>
        <v>10.58</v>
      </c>
      <c r="I326" s="21">
        <f t="shared" ref="I326" si="200">SUM(I322:I325)</f>
        <v>52.44</v>
      </c>
      <c r="J326" s="21">
        <f t="shared" ref="J326" si="201">SUM(J322:J325)</f>
        <v>342.71</v>
      </c>
      <c r="K326" s="27"/>
      <c r="L326" s="21">
        <f>SUM(L322:L325)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127</v>
      </c>
      <c r="F327" s="51">
        <v>90</v>
      </c>
      <c r="G327" s="51">
        <v>13.35</v>
      </c>
      <c r="H327" s="51">
        <v>11.19</v>
      </c>
      <c r="I327" s="51">
        <v>8.36</v>
      </c>
      <c r="J327" s="51">
        <v>187.83</v>
      </c>
      <c r="K327" s="52" t="s">
        <v>132</v>
      </c>
      <c r="L327" s="51"/>
    </row>
    <row r="328" spans="1:12" ht="15">
      <c r="A328" s="25"/>
      <c r="B328" s="16"/>
      <c r="C328" s="11"/>
      <c r="D328" s="7" t="s">
        <v>30</v>
      </c>
      <c r="E328" s="50" t="s">
        <v>183</v>
      </c>
      <c r="F328" s="51">
        <v>150</v>
      </c>
      <c r="G328" s="51">
        <v>3.78</v>
      </c>
      <c r="H328" s="51">
        <v>7.14</v>
      </c>
      <c r="I328" s="51">
        <v>39.6</v>
      </c>
      <c r="J328" s="51">
        <v>237.59</v>
      </c>
      <c r="K328" s="52" t="s">
        <v>155</v>
      </c>
      <c r="L328" s="51"/>
    </row>
    <row r="329" spans="1:12" ht="15">
      <c r="A329" s="25"/>
      <c r="B329" s="16"/>
      <c r="C329" s="11"/>
      <c r="D329" s="7" t="s">
        <v>31</v>
      </c>
      <c r="E329" s="50" t="s">
        <v>95</v>
      </c>
      <c r="F329" s="51">
        <v>200</v>
      </c>
      <c r="G329" s="51">
        <v>1</v>
      </c>
      <c r="H329" s="51">
        <v>0.2</v>
      </c>
      <c r="I329" s="51">
        <v>20.6</v>
      </c>
      <c r="J329" s="51">
        <v>86.48</v>
      </c>
      <c r="K329" s="52"/>
      <c r="L329" s="51"/>
    </row>
    <row r="330" spans="1:12" ht="15">
      <c r="A330" s="25"/>
      <c r="B330" s="16"/>
      <c r="C330" s="11"/>
      <c r="D330" s="7" t="s">
        <v>23</v>
      </c>
      <c r="E330" s="50" t="s">
        <v>74</v>
      </c>
      <c r="F330" s="51">
        <v>50</v>
      </c>
      <c r="G330" s="51">
        <v>3.31</v>
      </c>
      <c r="H330" s="51">
        <v>0.33</v>
      </c>
      <c r="I330" s="51">
        <v>23.45</v>
      </c>
      <c r="J330" s="51">
        <v>111.95</v>
      </c>
      <c r="K330" s="52"/>
      <c r="L330" s="51"/>
    </row>
    <row r="331" spans="1:12" ht="15">
      <c r="A331" s="25"/>
      <c r="B331" s="16"/>
      <c r="C331" s="11"/>
      <c r="D331" s="6"/>
      <c r="E331" s="50" t="s">
        <v>49</v>
      </c>
      <c r="F331" s="51">
        <v>40</v>
      </c>
      <c r="G331" s="51">
        <v>2.64</v>
      </c>
      <c r="H331" s="51">
        <v>0.48</v>
      </c>
      <c r="I331" s="51">
        <v>16.68</v>
      </c>
      <c r="J331" s="51">
        <v>77.349999999999994</v>
      </c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530</v>
      </c>
      <c r="G333" s="21">
        <f t="shared" ref="G333" si="202">SUM(G327:G332)</f>
        <v>24.08</v>
      </c>
      <c r="H333" s="21">
        <f t="shared" ref="H333" si="203">SUM(H327:H332)</f>
        <v>19.339999999999996</v>
      </c>
      <c r="I333" s="21">
        <f t="shared" ref="I333" si="204">SUM(I327:I332)</f>
        <v>108.69</v>
      </c>
      <c r="J333" s="21">
        <f t="shared" ref="J333" si="205">SUM(J327:J332)</f>
        <v>701.2</v>
      </c>
      <c r="K333" s="27"/>
      <c r="L333" s="21">
        <f>SUM(L327:L332)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 t="s">
        <v>99</v>
      </c>
      <c r="F335" s="51">
        <v>36</v>
      </c>
      <c r="G335" s="51">
        <v>2.7</v>
      </c>
      <c r="H335" s="51">
        <v>3.53</v>
      </c>
      <c r="I335" s="51">
        <v>27.62</v>
      </c>
      <c r="J335" s="51">
        <v>98.01</v>
      </c>
      <c r="K335" s="52"/>
      <c r="L335" s="51"/>
    </row>
    <row r="336" spans="1:12" ht="15">
      <c r="A336" s="25"/>
      <c r="B336" s="16"/>
      <c r="C336" s="11"/>
      <c r="D336" s="12" t="s">
        <v>31</v>
      </c>
      <c r="E336" s="50" t="s">
        <v>65</v>
      </c>
      <c r="F336" s="51">
        <v>200</v>
      </c>
      <c r="G336" s="51">
        <v>5.81</v>
      </c>
      <c r="H336" s="51">
        <v>6.41</v>
      </c>
      <c r="I336" s="51">
        <v>9.42</v>
      </c>
      <c r="J336" s="51">
        <v>117.42</v>
      </c>
      <c r="K336" s="52" t="s">
        <v>67</v>
      </c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236</v>
      </c>
      <c r="G340" s="21">
        <f t="shared" ref="G340" si="206">SUM(G334:G339)</f>
        <v>8.51</v>
      </c>
      <c r="H340" s="21">
        <f t="shared" ref="H340" si="207">SUM(H334:H339)</f>
        <v>9.94</v>
      </c>
      <c r="I340" s="21">
        <f t="shared" ref="I340" si="208">SUM(I334:I339)</f>
        <v>37.04</v>
      </c>
      <c r="J340" s="21">
        <f t="shared" ref="J340" si="209">SUM(J334:J339)</f>
        <v>215.43</v>
      </c>
      <c r="K340" s="27"/>
      <c r="L340" s="21">
        <f>SUM(L334:L339)</f>
        <v>0</v>
      </c>
    </row>
    <row r="341" spans="1:12" ht="15.75" customHeight="1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2366</v>
      </c>
      <c r="G341" s="34">
        <f t="shared" ref="G341" si="210">G307+G311+G321+G326+G333+G340</f>
        <v>82.33</v>
      </c>
      <c r="H341" s="34">
        <f t="shared" ref="H341" si="211">H307+H311+H321+H326+H333+H340</f>
        <v>80.519999999999982</v>
      </c>
      <c r="I341" s="34">
        <f t="shared" ref="I341" si="212">I307+I311+I321+I326+I333+I340</f>
        <v>392.17</v>
      </c>
      <c r="J341" s="34">
        <f t="shared" ref="J341" si="213">J307+J311+J321+J326+J333+J340</f>
        <v>2500.1799999999998</v>
      </c>
      <c r="K341" s="35"/>
      <c r="L341" s="34">
        <f>L307+L321+L326+L333+L340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157</v>
      </c>
      <c r="F342" s="48">
        <v>200</v>
      </c>
      <c r="G342" s="48">
        <v>5.97</v>
      </c>
      <c r="H342" s="48">
        <v>5.26</v>
      </c>
      <c r="I342" s="48">
        <v>33.67</v>
      </c>
      <c r="J342" s="48">
        <v>201.1</v>
      </c>
      <c r="K342" s="49" t="s">
        <v>158</v>
      </c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123</v>
      </c>
      <c r="F344" s="51">
        <v>200</v>
      </c>
      <c r="G344" s="51">
        <v>0.08</v>
      </c>
      <c r="H344" s="51">
        <v>0.02</v>
      </c>
      <c r="I344" s="51">
        <v>9.84</v>
      </c>
      <c r="J344" s="51">
        <v>37.799999999999997</v>
      </c>
      <c r="K344" s="52" t="s">
        <v>124</v>
      </c>
      <c r="L344" s="51"/>
    </row>
    <row r="345" spans="1:12" ht="15">
      <c r="A345" s="15"/>
      <c r="B345" s="16"/>
      <c r="C345" s="11"/>
      <c r="D345" s="7" t="s">
        <v>23</v>
      </c>
      <c r="E345" s="50" t="s">
        <v>102</v>
      </c>
      <c r="F345" s="51">
        <v>100</v>
      </c>
      <c r="G345" s="51">
        <v>11</v>
      </c>
      <c r="H345" s="51">
        <v>14.56</v>
      </c>
      <c r="I345" s="51">
        <v>31.41</v>
      </c>
      <c r="J345" s="51">
        <v>304.67</v>
      </c>
      <c r="K345" s="52" t="s">
        <v>105</v>
      </c>
      <c r="L345" s="51"/>
    </row>
    <row r="346" spans="1:12" ht="15">
      <c r="A346" s="15"/>
      <c r="B346" s="16"/>
      <c r="C346" s="11"/>
      <c r="D346" s="7" t="s">
        <v>24</v>
      </c>
      <c r="E346" s="50" t="s">
        <v>49</v>
      </c>
      <c r="F346" s="51">
        <v>40</v>
      </c>
      <c r="G346" s="51">
        <v>2.64</v>
      </c>
      <c r="H346" s="51">
        <v>0.48</v>
      </c>
      <c r="I346" s="51">
        <v>16.68</v>
      </c>
      <c r="J346" s="51">
        <v>77.349999999999994</v>
      </c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540</v>
      </c>
      <c r="G349" s="21">
        <f t="shared" ref="G349" si="214">SUM(G342:G348)</f>
        <v>19.690000000000001</v>
      </c>
      <c r="H349" s="21">
        <f t="shared" ref="H349" si="215">SUM(H342:H348)</f>
        <v>20.32</v>
      </c>
      <c r="I349" s="21">
        <f t="shared" ref="I349" si="216">SUM(I342:I348)</f>
        <v>91.6</v>
      </c>
      <c r="J349" s="21">
        <f t="shared" ref="J349" si="217">SUM(J342:J348)</f>
        <v>620.91999999999996</v>
      </c>
      <c r="K349" s="27"/>
      <c r="L349" s="21">
        <f t="shared" si="188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18">SUM(G350:G352)</f>
        <v>0</v>
      </c>
      <c r="H353" s="21">
        <f t="shared" ref="H353" si="219">SUM(H350:H352)</f>
        <v>0</v>
      </c>
      <c r="I353" s="21">
        <f t="shared" ref="I353" si="220">SUM(I350:I352)</f>
        <v>0</v>
      </c>
      <c r="J353" s="21">
        <f t="shared" ref="J353" si="221">SUM(J350:J352)</f>
        <v>0</v>
      </c>
      <c r="K353" s="27"/>
      <c r="L353" s="21">
        <f t="shared" ref="L353" ca="1" si="222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 t="s">
        <v>159</v>
      </c>
      <c r="F355" s="51">
        <v>210</v>
      </c>
      <c r="G355" s="51">
        <v>4.3099999999999996</v>
      </c>
      <c r="H355" s="51">
        <v>5.3</v>
      </c>
      <c r="I355" s="51">
        <v>32.64</v>
      </c>
      <c r="J355" s="51">
        <v>114.49</v>
      </c>
      <c r="K355" s="52" t="s">
        <v>161</v>
      </c>
      <c r="L355" s="51"/>
    </row>
    <row r="356" spans="1:12" ht="15">
      <c r="A356" s="15"/>
      <c r="B356" s="16"/>
      <c r="C356" s="11"/>
      <c r="D356" s="7" t="s">
        <v>29</v>
      </c>
      <c r="E356" s="50" t="s">
        <v>160</v>
      </c>
      <c r="F356" s="51">
        <v>200</v>
      </c>
      <c r="G356" s="51">
        <v>15.65</v>
      </c>
      <c r="H356" s="51">
        <v>18.75</v>
      </c>
      <c r="I356" s="51">
        <v>28.51</v>
      </c>
      <c r="J356" s="51">
        <v>269.08999999999997</v>
      </c>
      <c r="K356" s="52" t="s">
        <v>162</v>
      </c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84</v>
      </c>
      <c r="F358" s="51">
        <v>200</v>
      </c>
      <c r="G358" s="51">
        <v>0.24</v>
      </c>
      <c r="H358" s="51">
        <v>0.1</v>
      </c>
      <c r="I358" s="51">
        <v>14.6</v>
      </c>
      <c r="J358" s="51">
        <v>55.74</v>
      </c>
      <c r="K358" s="52" t="s">
        <v>88</v>
      </c>
      <c r="L358" s="51"/>
    </row>
    <row r="359" spans="1:12" ht="15">
      <c r="A359" s="15"/>
      <c r="B359" s="16"/>
      <c r="C359" s="11"/>
      <c r="D359" s="7" t="s">
        <v>32</v>
      </c>
      <c r="E359" s="50" t="s">
        <v>74</v>
      </c>
      <c r="F359" s="51">
        <v>50</v>
      </c>
      <c r="G359" s="51">
        <v>3.31</v>
      </c>
      <c r="H359" s="51">
        <v>0.33</v>
      </c>
      <c r="I359" s="51">
        <v>23.45</v>
      </c>
      <c r="J359" s="51">
        <v>111.95</v>
      </c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49</v>
      </c>
      <c r="F360" s="51">
        <v>40</v>
      </c>
      <c r="G360" s="51">
        <v>2.64</v>
      </c>
      <c r="H360" s="51">
        <v>0.48</v>
      </c>
      <c r="I360" s="51">
        <v>16.68</v>
      </c>
      <c r="J360" s="51">
        <v>77.349999999999994</v>
      </c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700</v>
      </c>
      <c r="G363" s="21">
        <f t="shared" ref="G363" si="223">SUM(G354:G362)</f>
        <v>26.15</v>
      </c>
      <c r="H363" s="21">
        <f t="shared" ref="H363" si="224">SUM(H354:H362)</f>
        <v>24.96</v>
      </c>
      <c r="I363" s="21">
        <f t="shared" ref="I363" si="225">SUM(I354:I362)</f>
        <v>115.88</v>
      </c>
      <c r="J363" s="21">
        <f t="shared" ref="J363" si="226">SUM(J354:J362)</f>
        <v>628.62</v>
      </c>
      <c r="K363" s="27"/>
      <c r="L363" s="21">
        <f>SUM(L354:L362)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64</v>
      </c>
      <c r="F364" s="51">
        <v>100</v>
      </c>
      <c r="G364" s="51">
        <v>7.73</v>
      </c>
      <c r="H364" s="51">
        <v>7.4</v>
      </c>
      <c r="I364" s="51">
        <v>62.01</v>
      </c>
      <c r="J364" s="51">
        <v>340.2</v>
      </c>
      <c r="K364" s="52" t="s">
        <v>66</v>
      </c>
      <c r="L364" s="51"/>
    </row>
    <row r="365" spans="1:12" ht="15">
      <c r="A365" s="15"/>
      <c r="B365" s="16"/>
      <c r="C365" s="11"/>
      <c r="D365" s="12" t="s">
        <v>31</v>
      </c>
      <c r="E365" s="50" t="s">
        <v>65</v>
      </c>
      <c r="F365" s="51">
        <v>200</v>
      </c>
      <c r="G365" s="51">
        <v>5.81</v>
      </c>
      <c r="H365" s="51">
        <v>6.41</v>
      </c>
      <c r="I365" s="51">
        <v>9.42</v>
      </c>
      <c r="J365" s="51">
        <v>117.42</v>
      </c>
      <c r="K365" s="52" t="s">
        <v>67</v>
      </c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27">SUM(G364:G367)</f>
        <v>13.54</v>
      </c>
      <c r="H368" s="21">
        <f t="shared" ref="H368" si="228">SUM(H364:H367)</f>
        <v>13.81</v>
      </c>
      <c r="I368" s="21">
        <f t="shared" ref="I368" si="229">SUM(I364:I367)</f>
        <v>71.429999999999993</v>
      </c>
      <c r="J368" s="21">
        <f t="shared" ref="J368" si="230">SUM(J364:J367)</f>
        <v>457.62</v>
      </c>
      <c r="K368" s="27"/>
      <c r="L368" s="21">
        <f>SUM(L364:L367)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68</v>
      </c>
      <c r="F369" s="51">
        <v>90</v>
      </c>
      <c r="G369" s="51">
        <v>15.29</v>
      </c>
      <c r="H369" s="51">
        <v>15.27</v>
      </c>
      <c r="I369" s="51">
        <v>7.22</v>
      </c>
      <c r="J369" s="51">
        <v>137.91999999999999</v>
      </c>
      <c r="K369" s="52" t="s">
        <v>69</v>
      </c>
      <c r="L369" s="51"/>
    </row>
    <row r="370" spans="1:12" ht="15">
      <c r="A370" s="15"/>
      <c r="B370" s="16"/>
      <c r="C370" s="11"/>
      <c r="D370" s="7" t="s">
        <v>30</v>
      </c>
      <c r="E370" s="50" t="s">
        <v>70</v>
      </c>
      <c r="F370" s="51">
        <v>150</v>
      </c>
      <c r="G370" s="51">
        <v>6.58</v>
      </c>
      <c r="H370" s="51">
        <v>1.72</v>
      </c>
      <c r="I370" s="51">
        <v>34.47</v>
      </c>
      <c r="J370" s="51">
        <v>170.91</v>
      </c>
      <c r="K370" s="52" t="s">
        <v>71</v>
      </c>
      <c r="L370" s="51"/>
    </row>
    <row r="371" spans="1:12" ht="15">
      <c r="A371" s="15"/>
      <c r="B371" s="16"/>
      <c r="C371" s="11"/>
      <c r="D371" s="7" t="s">
        <v>31</v>
      </c>
      <c r="E371" s="50" t="s">
        <v>72</v>
      </c>
      <c r="F371" s="51">
        <v>200</v>
      </c>
      <c r="G371" s="51">
        <v>1.02</v>
      </c>
      <c r="H371" s="51">
        <v>0.06</v>
      </c>
      <c r="I371" s="51">
        <v>23.18</v>
      </c>
      <c r="J371" s="51">
        <v>87.6</v>
      </c>
      <c r="K371" s="52" t="s">
        <v>73</v>
      </c>
      <c r="L371" s="51"/>
    </row>
    <row r="372" spans="1:12" ht="15">
      <c r="A372" s="15"/>
      <c r="B372" s="16"/>
      <c r="C372" s="11"/>
      <c r="D372" s="7" t="s">
        <v>23</v>
      </c>
      <c r="E372" s="50" t="s">
        <v>74</v>
      </c>
      <c r="F372" s="51">
        <v>50</v>
      </c>
      <c r="G372" s="51">
        <v>3.31</v>
      </c>
      <c r="H372" s="51">
        <v>0.33</v>
      </c>
      <c r="I372" s="51">
        <v>23.45</v>
      </c>
      <c r="J372" s="51">
        <v>111.95</v>
      </c>
      <c r="K372" s="52"/>
      <c r="L372" s="51"/>
    </row>
    <row r="373" spans="1:12" ht="15">
      <c r="A373" s="15"/>
      <c r="B373" s="16"/>
      <c r="C373" s="11"/>
      <c r="D373" s="6"/>
      <c r="E373" s="50" t="s">
        <v>49</v>
      </c>
      <c r="F373" s="51">
        <v>40</v>
      </c>
      <c r="G373" s="51">
        <v>2.64</v>
      </c>
      <c r="H373" s="51">
        <v>0.48</v>
      </c>
      <c r="I373" s="51">
        <v>16.68</v>
      </c>
      <c r="J373" s="51">
        <v>77.349999999999994</v>
      </c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530</v>
      </c>
      <c r="G375" s="21">
        <f t="shared" ref="G375" si="231">SUM(G369:G374)</f>
        <v>28.839999999999996</v>
      </c>
      <c r="H375" s="21">
        <f t="shared" ref="H375" si="232">SUM(H369:H374)</f>
        <v>17.859999999999996</v>
      </c>
      <c r="I375" s="21">
        <f t="shared" ref="I375" si="233">SUM(I369:I374)</f>
        <v>105</v>
      </c>
      <c r="J375" s="21">
        <f t="shared" ref="J375" si="234">SUM(J369:J374)</f>
        <v>585.7299999999999</v>
      </c>
      <c r="K375" s="27"/>
      <c r="L375" s="21">
        <f>SUM(L369:L374)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 t="s">
        <v>76</v>
      </c>
      <c r="F377" s="51">
        <v>60</v>
      </c>
      <c r="G377" s="51">
        <v>1.92</v>
      </c>
      <c r="H377" s="51">
        <v>0</v>
      </c>
      <c r="I377" s="51">
        <v>4.8</v>
      </c>
      <c r="J377" s="51">
        <v>27.36</v>
      </c>
      <c r="K377" s="52"/>
      <c r="L377" s="51"/>
    </row>
    <row r="378" spans="1:12" ht="15">
      <c r="A378" s="15"/>
      <c r="B378" s="16"/>
      <c r="C378" s="11"/>
      <c r="D378" s="12" t="s">
        <v>31</v>
      </c>
      <c r="E378" s="50" t="s">
        <v>119</v>
      </c>
      <c r="F378" s="51">
        <v>200</v>
      </c>
      <c r="G378" s="51">
        <v>2.92</v>
      </c>
      <c r="H378" s="51">
        <v>3.16</v>
      </c>
      <c r="I378" s="51">
        <v>14.44</v>
      </c>
      <c r="J378" s="51">
        <v>95.2</v>
      </c>
      <c r="K378" s="52" t="s">
        <v>120</v>
      </c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260</v>
      </c>
      <c r="G382" s="21">
        <f t="shared" ref="G382" si="235">SUM(G376:G381)</f>
        <v>4.84</v>
      </c>
      <c r="H382" s="21">
        <f t="shared" ref="H382" si="236">SUM(H376:H381)</f>
        <v>3.16</v>
      </c>
      <c r="I382" s="21">
        <f t="shared" ref="I382" si="237">SUM(I376:I381)</f>
        <v>19.239999999999998</v>
      </c>
      <c r="J382" s="21">
        <f t="shared" ref="J382" si="238">SUM(J376:J381)</f>
        <v>122.56</v>
      </c>
      <c r="K382" s="27"/>
      <c r="L382" s="21">
        <f>SUM(L376:L381)</f>
        <v>0</v>
      </c>
    </row>
    <row r="383" spans="1:12" ht="15.75" customHeight="1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2330</v>
      </c>
      <c r="G383" s="34">
        <f t="shared" ref="G383" si="239">G349+G353+G363+G368+G375+G382</f>
        <v>93.06</v>
      </c>
      <c r="H383" s="34">
        <f t="shared" ref="H383" si="240">H349+H353+H363+H368+H375+H382</f>
        <v>80.11</v>
      </c>
      <c r="I383" s="34">
        <f t="shared" ref="I383" si="241">I349+I353+I363+I368+I375+I382</f>
        <v>403.15</v>
      </c>
      <c r="J383" s="34">
        <f t="shared" ref="J383" si="242">J349+J353+J363+J368+J375+J382</f>
        <v>2415.4499999999998</v>
      </c>
      <c r="K383" s="35"/>
      <c r="L383" s="34">
        <f>L349+L363+L368+L375+L382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163</v>
      </c>
      <c r="F384" s="48">
        <v>200</v>
      </c>
      <c r="G384" s="48">
        <v>4.99</v>
      </c>
      <c r="H384" s="48">
        <v>8.51</v>
      </c>
      <c r="I384" s="48">
        <v>26.42</v>
      </c>
      <c r="J384" s="48">
        <v>182.82</v>
      </c>
      <c r="K384" s="49" t="s">
        <v>165</v>
      </c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3.14</v>
      </c>
      <c r="H386" s="51">
        <v>3.21</v>
      </c>
      <c r="I386" s="51">
        <v>14.39</v>
      </c>
      <c r="J386" s="51">
        <v>96.37</v>
      </c>
      <c r="K386" s="52" t="s">
        <v>51</v>
      </c>
      <c r="L386" s="51"/>
    </row>
    <row r="387" spans="1:12" ht="15">
      <c r="A387" s="25"/>
      <c r="B387" s="16"/>
      <c r="C387" s="11"/>
      <c r="D387" s="7" t="s">
        <v>23</v>
      </c>
      <c r="E387" s="50" t="s">
        <v>164</v>
      </c>
      <c r="F387" s="51">
        <v>60</v>
      </c>
      <c r="G387" s="51">
        <v>7.37</v>
      </c>
      <c r="H387" s="51">
        <v>4.4000000000000004</v>
      </c>
      <c r="I387" s="51">
        <v>21.11</v>
      </c>
      <c r="J387" s="51">
        <v>156.11000000000001</v>
      </c>
      <c r="K387" s="52" t="s">
        <v>166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49</v>
      </c>
      <c r="F389" s="51">
        <v>40</v>
      </c>
      <c r="G389" s="51">
        <v>2.64</v>
      </c>
      <c r="H389" s="51">
        <v>0.48</v>
      </c>
      <c r="I389" s="51">
        <v>16.68</v>
      </c>
      <c r="J389" s="51">
        <v>77.349999999999994</v>
      </c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43">SUM(G384:G390)</f>
        <v>18.14</v>
      </c>
      <c r="H391" s="21">
        <f t="shared" ref="H391" si="244">SUM(H384:H390)</f>
        <v>16.599999999999998</v>
      </c>
      <c r="I391" s="21">
        <f t="shared" ref="I391" si="245">SUM(I384:I390)</f>
        <v>78.599999999999994</v>
      </c>
      <c r="J391" s="21">
        <f t="shared" ref="J391" si="246">SUM(J384:J390)</f>
        <v>512.65</v>
      </c>
      <c r="K391" s="27"/>
      <c r="L391" s="21">
        <f t="shared" ref="L391:L433" si="247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48">SUM(G392:G394)</f>
        <v>0</v>
      </c>
      <c r="H395" s="21">
        <f t="shared" ref="H395" si="249">SUM(H392:H394)</f>
        <v>0</v>
      </c>
      <c r="I395" s="21">
        <f t="shared" ref="I395" si="250">SUM(I392:I394)</f>
        <v>0</v>
      </c>
      <c r="J395" s="21">
        <f t="shared" ref="J395" si="251">SUM(J392:J394)</f>
        <v>0</v>
      </c>
      <c r="K395" s="27"/>
      <c r="L395" s="21">
        <f t="shared" ref="L395" ca="1" si="252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167</v>
      </c>
      <c r="F397" s="51">
        <v>210</v>
      </c>
      <c r="G397" s="51">
        <v>4.21</v>
      </c>
      <c r="H397" s="51">
        <v>6.95</v>
      </c>
      <c r="I397" s="51">
        <v>12.31</v>
      </c>
      <c r="J397" s="51">
        <v>126.02</v>
      </c>
      <c r="K397" s="52" t="s">
        <v>169</v>
      </c>
      <c r="L397" s="51"/>
    </row>
    <row r="398" spans="1:12" ht="15">
      <c r="A398" s="25"/>
      <c r="B398" s="16"/>
      <c r="C398" s="11"/>
      <c r="D398" s="7" t="s">
        <v>29</v>
      </c>
      <c r="E398" s="50" t="s">
        <v>82</v>
      </c>
      <c r="F398" s="51">
        <v>90</v>
      </c>
      <c r="G398" s="51">
        <v>11.64</v>
      </c>
      <c r="H398" s="51">
        <v>13.54</v>
      </c>
      <c r="I398" s="51">
        <v>15.2</v>
      </c>
      <c r="J398" s="51">
        <v>188.44</v>
      </c>
      <c r="K398" s="52" t="s">
        <v>86</v>
      </c>
      <c r="L398" s="51"/>
    </row>
    <row r="399" spans="1:12" ht="15">
      <c r="A399" s="25"/>
      <c r="B399" s="16"/>
      <c r="C399" s="11"/>
      <c r="D399" s="7" t="s">
        <v>30</v>
      </c>
      <c r="E399" s="50" t="s">
        <v>168</v>
      </c>
      <c r="F399" s="51">
        <v>155</v>
      </c>
      <c r="G399" s="51">
        <v>4.95</v>
      </c>
      <c r="H399" s="51">
        <v>8.0299999999999994</v>
      </c>
      <c r="I399" s="51">
        <v>37.22</v>
      </c>
      <c r="J399" s="51">
        <v>233.2</v>
      </c>
      <c r="K399" s="52" t="s">
        <v>170</v>
      </c>
      <c r="L399" s="51"/>
    </row>
    <row r="400" spans="1:12" ht="15">
      <c r="A400" s="25"/>
      <c r="B400" s="16"/>
      <c r="C400" s="11"/>
      <c r="D400" s="7" t="s">
        <v>31</v>
      </c>
      <c r="E400" s="50" t="s">
        <v>113</v>
      </c>
      <c r="F400" s="51">
        <v>200</v>
      </c>
      <c r="G400" s="51">
        <v>0.72</v>
      </c>
      <c r="H400" s="51">
        <v>0.03</v>
      </c>
      <c r="I400" s="51">
        <v>23.24</v>
      </c>
      <c r="J400" s="51">
        <v>88.19</v>
      </c>
      <c r="K400" s="52" t="s">
        <v>114</v>
      </c>
      <c r="L400" s="51"/>
    </row>
    <row r="401" spans="1:12" ht="15">
      <c r="A401" s="25"/>
      <c r="B401" s="16"/>
      <c r="C401" s="11"/>
      <c r="D401" s="7" t="s">
        <v>32</v>
      </c>
      <c r="E401" s="50" t="s">
        <v>74</v>
      </c>
      <c r="F401" s="51">
        <v>50</v>
      </c>
      <c r="G401" s="51">
        <v>3.31</v>
      </c>
      <c r="H401" s="51">
        <v>0.33</v>
      </c>
      <c r="I401" s="51">
        <v>23.45</v>
      </c>
      <c r="J401" s="51">
        <v>111.95</v>
      </c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49</v>
      </c>
      <c r="F402" s="51">
        <v>40</v>
      </c>
      <c r="G402" s="51">
        <v>2.64</v>
      </c>
      <c r="H402" s="51">
        <v>0.48</v>
      </c>
      <c r="I402" s="51">
        <v>16.68</v>
      </c>
      <c r="J402" s="51">
        <v>77.349999999999994</v>
      </c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745</v>
      </c>
      <c r="G405" s="21">
        <f t="shared" ref="G405" si="253">SUM(G396:G404)</f>
        <v>27.47</v>
      </c>
      <c r="H405" s="21">
        <f t="shared" ref="H405" si="254">SUM(H396:H404)</f>
        <v>29.359999999999996</v>
      </c>
      <c r="I405" s="21">
        <f t="shared" ref="I405" si="255">SUM(I396:I404)</f>
        <v>128.1</v>
      </c>
      <c r="J405" s="21">
        <f t="shared" ref="J405" si="256">SUM(J396:J404)</f>
        <v>825.15</v>
      </c>
      <c r="K405" s="27"/>
      <c r="L405" s="21">
        <f>SUM(L396:L404)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171</v>
      </c>
      <c r="F406" s="51">
        <v>100</v>
      </c>
      <c r="G406" s="51">
        <v>8.4499999999999993</v>
      </c>
      <c r="H406" s="51">
        <v>6.43</v>
      </c>
      <c r="I406" s="51">
        <v>47.45</v>
      </c>
      <c r="J406" s="51">
        <v>252.46</v>
      </c>
      <c r="K406" s="52" t="s">
        <v>172</v>
      </c>
      <c r="L406" s="51"/>
    </row>
    <row r="407" spans="1:12" ht="15">
      <c r="A407" s="25"/>
      <c r="B407" s="16"/>
      <c r="C407" s="11"/>
      <c r="D407" s="12" t="s">
        <v>31</v>
      </c>
      <c r="E407" s="50" t="s">
        <v>78</v>
      </c>
      <c r="F407" s="51">
        <v>200</v>
      </c>
      <c r="G407" s="51">
        <v>3.64</v>
      </c>
      <c r="H407" s="51">
        <v>3.34</v>
      </c>
      <c r="I407" s="51">
        <v>24.1</v>
      </c>
      <c r="J407" s="51">
        <v>134.77000000000001</v>
      </c>
      <c r="K407" s="52" t="s">
        <v>80</v>
      </c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57">SUM(G406:G409)</f>
        <v>12.09</v>
      </c>
      <c r="H410" s="21">
        <f t="shared" ref="H410" si="258">SUM(H406:H409)</f>
        <v>9.77</v>
      </c>
      <c r="I410" s="21">
        <f t="shared" ref="I410" si="259">SUM(I406:I409)</f>
        <v>71.550000000000011</v>
      </c>
      <c r="J410" s="21">
        <f t="shared" ref="J410" si="260">SUM(J406:J409)</f>
        <v>387.23</v>
      </c>
      <c r="K410" s="27"/>
      <c r="L410" s="21">
        <f>SUM(L406:L409)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173</v>
      </c>
      <c r="F411" s="51">
        <v>90</v>
      </c>
      <c r="G411" s="51">
        <v>12.76</v>
      </c>
      <c r="H411" s="51">
        <v>13.61</v>
      </c>
      <c r="I411" s="51">
        <v>6.48</v>
      </c>
      <c r="J411" s="51">
        <v>199.92</v>
      </c>
      <c r="K411" s="52" t="s">
        <v>174</v>
      </c>
      <c r="L411" s="51"/>
    </row>
    <row r="412" spans="1:12" ht="15">
      <c r="A412" s="25"/>
      <c r="B412" s="16"/>
      <c r="C412" s="11"/>
      <c r="D412" s="7" t="s">
        <v>30</v>
      </c>
      <c r="E412" s="50" t="s">
        <v>55</v>
      </c>
      <c r="F412" s="51">
        <v>150</v>
      </c>
      <c r="G412" s="51">
        <v>3.11</v>
      </c>
      <c r="H412" s="51">
        <v>3.67</v>
      </c>
      <c r="I412" s="51">
        <v>22.07</v>
      </c>
      <c r="J412" s="51">
        <v>132.59</v>
      </c>
      <c r="K412" s="52" t="s">
        <v>61</v>
      </c>
      <c r="L412" s="51"/>
    </row>
    <row r="413" spans="1:12" ht="15">
      <c r="A413" s="25"/>
      <c r="B413" s="16"/>
      <c r="C413" s="11"/>
      <c r="D413" s="7" t="s">
        <v>31</v>
      </c>
      <c r="E413" s="50" t="s">
        <v>56</v>
      </c>
      <c r="F413" s="51">
        <v>200</v>
      </c>
      <c r="G413" s="51">
        <v>1.03</v>
      </c>
      <c r="H413" s="51">
        <v>0.06</v>
      </c>
      <c r="I413" s="51">
        <v>34.119999999999997</v>
      </c>
      <c r="J413" s="51">
        <v>130.78</v>
      </c>
      <c r="K413" s="52" t="s">
        <v>60</v>
      </c>
      <c r="L413" s="51"/>
    </row>
    <row r="414" spans="1:12" ht="15">
      <c r="A414" s="25"/>
      <c r="B414" s="16"/>
      <c r="C414" s="11"/>
      <c r="D414" s="7" t="s">
        <v>23</v>
      </c>
      <c r="E414" s="50" t="s">
        <v>74</v>
      </c>
      <c r="F414" s="51">
        <v>50</v>
      </c>
      <c r="G414" s="51">
        <v>3.31</v>
      </c>
      <c r="H414" s="51">
        <v>0.33</v>
      </c>
      <c r="I414" s="51">
        <v>23.45</v>
      </c>
      <c r="J414" s="51">
        <v>111.95</v>
      </c>
      <c r="K414" s="52"/>
      <c r="L414" s="51"/>
    </row>
    <row r="415" spans="1:12" ht="15">
      <c r="A415" s="25"/>
      <c r="B415" s="16"/>
      <c r="C415" s="11"/>
      <c r="D415" s="6"/>
      <c r="E415" s="50" t="s">
        <v>49</v>
      </c>
      <c r="F415" s="51">
        <v>40</v>
      </c>
      <c r="G415" s="51">
        <v>2.64</v>
      </c>
      <c r="H415" s="51">
        <v>0.48</v>
      </c>
      <c r="I415" s="51">
        <v>16.68</v>
      </c>
      <c r="J415" s="51">
        <v>77.349999999999994</v>
      </c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530</v>
      </c>
      <c r="G417" s="21">
        <f t="shared" ref="G417" si="261">SUM(G411:G416)</f>
        <v>22.849999999999998</v>
      </c>
      <c r="H417" s="21">
        <f t="shared" ref="H417" si="262">SUM(H411:H416)</f>
        <v>18.149999999999999</v>
      </c>
      <c r="I417" s="21">
        <f t="shared" ref="I417" si="263">SUM(I411:I416)</f>
        <v>102.80000000000001</v>
      </c>
      <c r="J417" s="21">
        <f t="shared" ref="J417" si="264">SUM(J411:J416)</f>
        <v>652.59</v>
      </c>
      <c r="K417" s="27"/>
      <c r="L417" s="21">
        <f>SUM(L411:L416)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98</v>
      </c>
      <c r="F418" s="51">
        <v>200</v>
      </c>
      <c r="G418" s="51">
        <v>5.4</v>
      </c>
      <c r="H418" s="51">
        <v>2</v>
      </c>
      <c r="I418" s="51">
        <v>32.4</v>
      </c>
      <c r="J418" s="51">
        <v>153.12</v>
      </c>
      <c r="K418" s="52"/>
      <c r="L418" s="51"/>
    </row>
    <row r="419" spans="1:12" ht="15">
      <c r="A419" s="25"/>
      <c r="B419" s="16"/>
      <c r="C419" s="11"/>
      <c r="D419" s="12" t="s">
        <v>35</v>
      </c>
      <c r="E419" s="50" t="s">
        <v>99</v>
      </c>
      <c r="F419" s="51">
        <v>40</v>
      </c>
      <c r="G419" s="51">
        <v>3</v>
      </c>
      <c r="H419" s="51">
        <v>3.92</v>
      </c>
      <c r="I419" s="51">
        <v>30.68</v>
      </c>
      <c r="J419" s="51">
        <v>108.9</v>
      </c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240</v>
      </c>
      <c r="G424" s="21">
        <f t="shared" ref="G424" si="265">SUM(G418:G423)</f>
        <v>8.4</v>
      </c>
      <c r="H424" s="21">
        <f t="shared" ref="H424" si="266">SUM(H418:H423)</f>
        <v>5.92</v>
      </c>
      <c r="I424" s="21">
        <f t="shared" ref="I424" si="267">SUM(I418:I423)</f>
        <v>63.08</v>
      </c>
      <c r="J424" s="21">
        <f t="shared" ref="J424" si="268">SUM(J418:J423)</f>
        <v>262.02</v>
      </c>
      <c r="K424" s="27"/>
      <c r="L424" s="21">
        <f>SUM(L418:L423)</f>
        <v>0</v>
      </c>
    </row>
    <row r="425" spans="1:12" ht="15.75" customHeight="1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2315</v>
      </c>
      <c r="G425" s="34">
        <f t="shared" ref="G425" si="269">G391+G395+G405+G410+G417+G424</f>
        <v>88.95</v>
      </c>
      <c r="H425" s="34">
        <f t="shared" ref="H425" si="270">H391+H395+H405+H410+H417+H424</f>
        <v>79.8</v>
      </c>
      <c r="I425" s="34">
        <f t="shared" ref="I425" si="271">I391+I395+I405+I410+I417+I424</f>
        <v>444.13</v>
      </c>
      <c r="J425" s="34">
        <f t="shared" ref="J425" si="272">J391+J395+J405+J410+J417+J424</f>
        <v>2639.64</v>
      </c>
      <c r="K425" s="35"/>
      <c r="L425" s="34">
        <f>L391+L405+L410+L417+L424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175</v>
      </c>
      <c r="F426" s="48">
        <v>200</v>
      </c>
      <c r="G426" s="48">
        <v>13.4</v>
      </c>
      <c r="H426" s="48">
        <v>10.38</v>
      </c>
      <c r="I426" s="48">
        <v>48.63</v>
      </c>
      <c r="J426" s="48">
        <v>341.85</v>
      </c>
      <c r="K426" s="49" t="s">
        <v>176</v>
      </c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89</v>
      </c>
      <c r="F428" s="51">
        <v>200</v>
      </c>
      <c r="G428" s="51">
        <v>0.12</v>
      </c>
      <c r="H428" s="51">
        <v>0.02</v>
      </c>
      <c r="I428" s="51">
        <v>9.83</v>
      </c>
      <c r="J428" s="51">
        <v>38.659999999999997</v>
      </c>
      <c r="K428" s="52" t="s">
        <v>92</v>
      </c>
      <c r="L428" s="51"/>
    </row>
    <row r="429" spans="1:12" ht="15">
      <c r="A429" s="25"/>
      <c r="B429" s="16"/>
      <c r="C429" s="11"/>
      <c r="D429" s="7" t="s">
        <v>23</v>
      </c>
      <c r="E429" s="50" t="s">
        <v>48</v>
      </c>
      <c r="F429" s="51">
        <v>60</v>
      </c>
      <c r="G429" s="51">
        <v>3.88</v>
      </c>
      <c r="H429" s="51">
        <v>7.7</v>
      </c>
      <c r="I429" s="51">
        <v>23.58</v>
      </c>
      <c r="J429" s="51">
        <v>181.08</v>
      </c>
      <c r="K429" s="52" t="s">
        <v>52</v>
      </c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49</v>
      </c>
      <c r="F431" s="51">
        <v>40</v>
      </c>
      <c r="G431" s="51">
        <v>2.64</v>
      </c>
      <c r="H431" s="51">
        <v>0.48</v>
      </c>
      <c r="I431" s="51">
        <v>16.68</v>
      </c>
      <c r="J431" s="51">
        <v>77.349999999999994</v>
      </c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73">SUM(G426:G432)</f>
        <v>20.04</v>
      </c>
      <c r="H433" s="21">
        <f t="shared" ref="H433" si="274">SUM(H426:H432)</f>
        <v>18.580000000000002</v>
      </c>
      <c r="I433" s="21">
        <f t="shared" ref="I433" si="275">SUM(I426:I432)</f>
        <v>98.72</v>
      </c>
      <c r="J433" s="21">
        <f t="shared" ref="J433" si="276">SUM(J426:J432)</f>
        <v>638.94000000000005</v>
      </c>
      <c r="K433" s="27"/>
      <c r="L433" s="21">
        <f t="shared" si="247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77">SUM(G434:G436)</f>
        <v>0</v>
      </c>
      <c r="H437" s="21">
        <f t="shared" ref="H437" si="278">SUM(H434:H436)</f>
        <v>0</v>
      </c>
      <c r="I437" s="21">
        <f t="shared" ref="I437" si="279">SUM(I434:I436)</f>
        <v>0</v>
      </c>
      <c r="J437" s="21">
        <f t="shared" ref="J437" si="280">SUM(J434:J436)</f>
        <v>0</v>
      </c>
      <c r="K437" s="27"/>
      <c r="L437" s="21">
        <f t="shared" ref="L437" ca="1" si="281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25.5">
      <c r="A439" s="25"/>
      <c r="B439" s="16"/>
      <c r="C439" s="11"/>
      <c r="D439" s="7" t="s">
        <v>28</v>
      </c>
      <c r="E439" s="50" t="s">
        <v>177</v>
      </c>
      <c r="F439" s="51">
        <v>210</v>
      </c>
      <c r="G439" s="51">
        <v>4.92</v>
      </c>
      <c r="H439" s="51">
        <v>4.1900000000000004</v>
      </c>
      <c r="I439" s="51">
        <v>18.88</v>
      </c>
      <c r="J439" s="51">
        <v>131.47</v>
      </c>
      <c r="K439" s="52" t="s">
        <v>181</v>
      </c>
      <c r="L439" s="51"/>
    </row>
    <row r="440" spans="1:12" ht="15">
      <c r="A440" s="25"/>
      <c r="B440" s="16"/>
      <c r="C440" s="11"/>
      <c r="D440" s="7" t="s">
        <v>29</v>
      </c>
      <c r="E440" s="50" t="s">
        <v>178</v>
      </c>
      <c r="F440" s="51">
        <v>90</v>
      </c>
      <c r="G440" s="51">
        <v>15.96</v>
      </c>
      <c r="H440" s="51">
        <v>13.25</v>
      </c>
      <c r="I440" s="51">
        <v>4.6500000000000004</v>
      </c>
      <c r="J440" s="51">
        <v>174.49</v>
      </c>
      <c r="K440" s="52" t="s">
        <v>182</v>
      </c>
      <c r="L440" s="51"/>
    </row>
    <row r="441" spans="1:12" ht="15">
      <c r="A441" s="25"/>
      <c r="B441" s="16"/>
      <c r="C441" s="11"/>
      <c r="D441" s="7" t="s">
        <v>30</v>
      </c>
      <c r="E441" s="50" t="s">
        <v>154</v>
      </c>
      <c r="F441" s="51">
        <v>150</v>
      </c>
      <c r="G441" s="51">
        <v>3.78</v>
      </c>
      <c r="H441" s="51">
        <v>7.14</v>
      </c>
      <c r="I441" s="51">
        <v>39.6</v>
      </c>
      <c r="J441" s="51">
        <v>237.59</v>
      </c>
      <c r="K441" s="52" t="s">
        <v>155</v>
      </c>
      <c r="L441" s="51"/>
    </row>
    <row r="442" spans="1:12" ht="15">
      <c r="A442" s="25"/>
      <c r="B442" s="16"/>
      <c r="C442" s="11"/>
      <c r="D442" s="7" t="s">
        <v>31</v>
      </c>
      <c r="E442" s="50" t="s">
        <v>179</v>
      </c>
      <c r="F442" s="51">
        <v>200</v>
      </c>
      <c r="G442" s="51">
        <v>0.16</v>
      </c>
      <c r="H442" s="51">
        <v>0.04</v>
      </c>
      <c r="I442" s="51">
        <v>12.2</v>
      </c>
      <c r="J442" s="51">
        <v>47.69</v>
      </c>
      <c r="K442" s="52" t="s">
        <v>180</v>
      </c>
      <c r="L442" s="51"/>
    </row>
    <row r="443" spans="1:12" ht="15">
      <c r="A443" s="25"/>
      <c r="B443" s="16"/>
      <c r="C443" s="11"/>
      <c r="D443" s="7" t="s">
        <v>32</v>
      </c>
      <c r="E443" s="50" t="s">
        <v>74</v>
      </c>
      <c r="F443" s="51">
        <v>50</v>
      </c>
      <c r="G443" s="51">
        <v>3.31</v>
      </c>
      <c r="H443" s="51">
        <v>0.33</v>
      </c>
      <c r="I443" s="51">
        <v>23.45</v>
      </c>
      <c r="J443" s="51">
        <v>111.95</v>
      </c>
      <c r="K443" s="52"/>
      <c r="L443" s="51"/>
    </row>
    <row r="444" spans="1:12" ht="15">
      <c r="A444" s="25"/>
      <c r="B444" s="16"/>
      <c r="C444" s="11"/>
      <c r="D444" s="7" t="s">
        <v>33</v>
      </c>
      <c r="E444" s="50" t="s">
        <v>49</v>
      </c>
      <c r="F444" s="51">
        <v>40</v>
      </c>
      <c r="G444" s="51">
        <v>2.64</v>
      </c>
      <c r="H444" s="51">
        <v>0.48</v>
      </c>
      <c r="I444" s="51">
        <v>16.68</v>
      </c>
      <c r="J444" s="51">
        <v>77.349999999999994</v>
      </c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740</v>
      </c>
      <c r="G447" s="21">
        <f t="shared" ref="G447" si="282">SUM(G438:G446)</f>
        <v>30.770000000000003</v>
      </c>
      <c r="H447" s="21">
        <f t="shared" ref="H447" si="283">SUM(H438:H446)</f>
        <v>25.43</v>
      </c>
      <c r="I447" s="21">
        <f t="shared" ref="I447" si="284">SUM(I438:I446)</f>
        <v>115.46000000000001</v>
      </c>
      <c r="J447" s="21">
        <f t="shared" ref="J447" si="285">SUM(J438:J446)</f>
        <v>780.54000000000008</v>
      </c>
      <c r="K447" s="27"/>
      <c r="L447" s="21">
        <f>SUM(L439:L446)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184</v>
      </c>
      <c r="F448" s="51">
        <v>100</v>
      </c>
      <c r="G448" s="51">
        <v>9.2899999999999991</v>
      </c>
      <c r="H448" s="51">
        <v>6.57</v>
      </c>
      <c r="I448" s="51">
        <v>56.86</v>
      </c>
      <c r="J448" s="51">
        <v>321.85000000000002</v>
      </c>
      <c r="K448" s="52" t="s">
        <v>185</v>
      </c>
      <c r="L448" s="51"/>
    </row>
    <row r="449" spans="1:12" ht="15">
      <c r="A449" s="25"/>
      <c r="B449" s="16"/>
      <c r="C449" s="11"/>
      <c r="D449" s="12" t="s">
        <v>31</v>
      </c>
      <c r="E449" s="50" t="s">
        <v>65</v>
      </c>
      <c r="F449" s="51">
        <v>200</v>
      </c>
      <c r="G449" s="51">
        <v>5.81</v>
      </c>
      <c r="H449" s="51">
        <v>6.41</v>
      </c>
      <c r="I449" s="51">
        <v>9.42</v>
      </c>
      <c r="J449" s="51">
        <v>117.42</v>
      </c>
      <c r="K449" s="52" t="s">
        <v>67</v>
      </c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286">SUM(G448:G451)</f>
        <v>15.099999999999998</v>
      </c>
      <c r="H452" s="21">
        <f t="shared" ref="H452" si="287">SUM(H448:H451)</f>
        <v>12.98</v>
      </c>
      <c r="I452" s="21">
        <f t="shared" ref="I452" si="288">SUM(I448:I451)</f>
        <v>66.28</v>
      </c>
      <c r="J452" s="21">
        <f t="shared" ref="J452" si="289">SUM(J448:J451)</f>
        <v>439.27000000000004</v>
      </c>
      <c r="K452" s="27"/>
      <c r="L452" s="21">
        <f>SUM(L448:L451)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186</v>
      </c>
      <c r="F453" s="51">
        <v>90</v>
      </c>
      <c r="G453" s="51">
        <v>13.28</v>
      </c>
      <c r="H453" s="51">
        <v>11.15</v>
      </c>
      <c r="I453" s="51">
        <v>5.37</v>
      </c>
      <c r="J453" s="51">
        <v>175</v>
      </c>
      <c r="K453" s="52" t="s">
        <v>189</v>
      </c>
      <c r="L453" s="51"/>
    </row>
    <row r="454" spans="1:12" ht="15">
      <c r="A454" s="25"/>
      <c r="B454" s="16"/>
      <c r="C454" s="11"/>
      <c r="D454" s="7" t="s">
        <v>30</v>
      </c>
      <c r="E454" s="50" t="s">
        <v>187</v>
      </c>
      <c r="F454" s="51">
        <v>150</v>
      </c>
      <c r="G454" s="51">
        <v>4.0599999999999996</v>
      </c>
      <c r="H454" s="51">
        <v>10.44</v>
      </c>
      <c r="I454" s="51">
        <v>27.24</v>
      </c>
      <c r="J454" s="51">
        <v>215.11</v>
      </c>
      <c r="K454" s="52" t="s">
        <v>188</v>
      </c>
      <c r="L454" s="51"/>
    </row>
    <row r="455" spans="1:12" ht="15">
      <c r="A455" s="25"/>
      <c r="B455" s="16"/>
      <c r="C455" s="11"/>
      <c r="D455" s="7" t="s">
        <v>31</v>
      </c>
      <c r="E455" s="50" t="s">
        <v>95</v>
      </c>
      <c r="F455" s="51">
        <v>200</v>
      </c>
      <c r="G455" s="51">
        <v>1</v>
      </c>
      <c r="H455" s="51">
        <v>0.2</v>
      </c>
      <c r="I455" s="51">
        <v>20.6</v>
      </c>
      <c r="J455" s="51">
        <v>86.48</v>
      </c>
      <c r="K455" s="52"/>
      <c r="L455" s="51"/>
    </row>
    <row r="456" spans="1:12" ht="15">
      <c r="A456" s="25"/>
      <c r="B456" s="16"/>
      <c r="C456" s="11"/>
      <c r="D456" s="7" t="s">
        <v>23</v>
      </c>
      <c r="E456" s="50" t="s">
        <v>74</v>
      </c>
      <c r="F456" s="51">
        <v>50</v>
      </c>
      <c r="G456" s="51">
        <v>3.31</v>
      </c>
      <c r="H456" s="51">
        <v>0.33</v>
      </c>
      <c r="I456" s="51">
        <v>23.45</v>
      </c>
      <c r="J456" s="51">
        <v>111.95</v>
      </c>
      <c r="K456" s="52"/>
      <c r="L456" s="51"/>
    </row>
    <row r="457" spans="1:12" ht="15">
      <c r="A457" s="25"/>
      <c r="B457" s="16"/>
      <c r="C457" s="11"/>
      <c r="D457" s="6"/>
      <c r="E457" s="50" t="s">
        <v>49</v>
      </c>
      <c r="F457" s="51">
        <v>40</v>
      </c>
      <c r="G457" s="51">
        <v>2.64</v>
      </c>
      <c r="H457" s="51">
        <v>0.48</v>
      </c>
      <c r="I457" s="51">
        <v>16.68</v>
      </c>
      <c r="J457" s="51">
        <v>77.349999999999994</v>
      </c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530</v>
      </c>
      <c r="G459" s="21">
        <f t="shared" ref="G459" si="290">SUM(G453:G458)</f>
        <v>24.29</v>
      </c>
      <c r="H459" s="21">
        <f t="shared" ref="H459" si="291">SUM(H453:H458)</f>
        <v>22.599999999999998</v>
      </c>
      <c r="I459" s="21">
        <f t="shared" ref="I459" si="292">SUM(I453:I458)</f>
        <v>93.34</v>
      </c>
      <c r="J459" s="21">
        <f t="shared" ref="J459" si="293">SUM(J453:J458)</f>
        <v>665.8900000000001</v>
      </c>
      <c r="K459" s="27"/>
      <c r="L459" s="21">
        <f>SUM(L453:L458)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122</v>
      </c>
      <c r="F460" s="51">
        <v>150</v>
      </c>
      <c r="G460" s="51">
        <v>4.3499999999999996</v>
      </c>
      <c r="H460" s="51">
        <v>4.8</v>
      </c>
      <c r="I460" s="51">
        <v>7.05</v>
      </c>
      <c r="J460" s="51">
        <v>87.84</v>
      </c>
      <c r="K460" s="52"/>
      <c r="L460" s="51"/>
    </row>
    <row r="461" spans="1:12" ht="15">
      <c r="A461" s="25"/>
      <c r="B461" s="16"/>
      <c r="C461" s="11"/>
      <c r="D461" s="12" t="s">
        <v>35</v>
      </c>
      <c r="E461" s="50" t="s">
        <v>76</v>
      </c>
      <c r="F461" s="51">
        <v>30</v>
      </c>
      <c r="G461" s="51">
        <v>1.6</v>
      </c>
      <c r="H461" s="51">
        <v>0</v>
      </c>
      <c r="I461" s="51">
        <v>4</v>
      </c>
      <c r="J461" s="51">
        <v>22.8</v>
      </c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180</v>
      </c>
      <c r="G466" s="21">
        <f t="shared" ref="G466" si="294">SUM(G460:G465)</f>
        <v>5.9499999999999993</v>
      </c>
      <c r="H466" s="21">
        <f t="shared" ref="H466" si="295">SUM(H460:H465)</f>
        <v>4.8</v>
      </c>
      <c r="I466" s="21">
        <f t="shared" ref="I466" si="296">SUM(I460:I465)</f>
        <v>11.05</v>
      </c>
      <c r="J466" s="21">
        <f t="shared" ref="J466" si="297">SUM(J460:J465)</f>
        <v>110.64</v>
      </c>
      <c r="K466" s="27"/>
      <c r="L466" s="21">
        <f>SUM(L460:L465)</f>
        <v>0</v>
      </c>
    </row>
    <row r="467" spans="1:12" ht="15.75" customHeight="1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2250</v>
      </c>
      <c r="G467" s="34">
        <f t="shared" ref="G467" si="298">G433+G437+G447+G452+G459+G466</f>
        <v>96.149999999999991</v>
      </c>
      <c r="H467" s="34">
        <f t="shared" ref="H467" si="299">H433+H437+H447+H452+H459+H466</f>
        <v>84.39</v>
      </c>
      <c r="I467" s="34">
        <f t="shared" ref="I467" si="300">I433+I437+I447+I452+I459+I466</f>
        <v>384.85000000000008</v>
      </c>
      <c r="J467" s="34">
        <f t="shared" ref="J467" si="301">J433+J437+J447+J452+J459+J466</f>
        <v>2635.28</v>
      </c>
      <c r="K467" s="35"/>
      <c r="L467" s="34">
        <f>L433+L447+L452+L459+L466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190</v>
      </c>
      <c r="F468" s="48">
        <v>210</v>
      </c>
      <c r="G468" s="48">
        <v>14.59</v>
      </c>
      <c r="H468" s="48">
        <v>18.899999999999999</v>
      </c>
      <c r="I468" s="48">
        <v>13.56</v>
      </c>
      <c r="J468" s="48">
        <v>295.72000000000003</v>
      </c>
      <c r="K468" s="49" t="s">
        <v>191</v>
      </c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56</v>
      </c>
      <c r="F470" s="51">
        <v>200</v>
      </c>
      <c r="G470" s="51">
        <v>1.03</v>
      </c>
      <c r="H470" s="51">
        <v>0.06</v>
      </c>
      <c r="I470" s="51">
        <v>34.119999999999997</v>
      </c>
      <c r="J470" s="51">
        <v>130.78</v>
      </c>
      <c r="K470" s="52" t="s">
        <v>60</v>
      </c>
      <c r="L470" s="51"/>
    </row>
    <row r="471" spans="1:12" ht="15">
      <c r="A471" s="25"/>
      <c r="B471" s="16"/>
      <c r="C471" s="11"/>
      <c r="D471" s="7" t="s">
        <v>23</v>
      </c>
      <c r="E471" s="50" t="s">
        <v>74</v>
      </c>
      <c r="F471" s="51">
        <v>50</v>
      </c>
      <c r="G471" s="51">
        <v>3.31</v>
      </c>
      <c r="H471" s="51">
        <v>0.33</v>
      </c>
      <c r="I471" s="51">
        <v>23.45</v>
      </c>
      <c r="J471" s="51">
        <v>111.95</v>
      </c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 t="s">
        <v>49</v>
      </c>
      <c r="F473" s="51">
        <v>40</v>
      </c>
      <c r="G473" s="51">
        <v>2.64</v>
      </c>
      <c r="H473" s="51">
        <v>0.48</v>
      </c>
      <c r="I473" s="51">
        <v>16.68</v>
      </c>
      <c r="J473" s="51">
        <v>77.349999999999994</v>
      </c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02">SUM(G468:G474)</f>
        <v>21.57</v>
      </c>
      <c r="H475" s="21">
        <f t="shared" ref="H475" si="303">SUM(H468:H474)</f>
        <v>19.769999999999996</v>
      </c>
      <c r="I475" s="21">
        <f t="shared" ref="I475" si="304">SUM(I468:I474)</f>
        <v>87.81</v>
      </c>
      <c r="J475" s="21">
        <f t="shared" ref="J475" si="305">SUM(J468:J474)</f>
        <v>615.80000000000007</v>
      </c>
      <c r="K475" s="27"/>
      <c r="L475" s="21">
        <f t="shared" ref="L475:L517" si="306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07">SUM(G476:G478)</f>
        <v>0</v>
      </c>
      <c r="H479" s="21">
        <f t="shared" ref="H479" si="308">SUM(H476:H478)</f>
        <v>0</v>
      </c>
      <c r="I479" s="21">
        <f t="shared" ref="I479" si="309">SUM(I476:I478)</f>
        <v>0</v>
      </c>
      <c r="J479" s="21">
        <f t="shared" ref="J479" si="310">SUM(J476:J478)</f>
        <v>0</v>
      </c>
      <c r="K479" s="27"/>
      <c r="L479" s="21">
        <f t="shared" ref="L479" ca="1" si="31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 t="s">
        <v>192</v>
      </c>
      <c r="F481" s="51">
        <v>210</v>
      </c>
      <c r="G481" s="51">
        <v>8.17</v>
      </c>
      <c r="H481" s="51">
        <v>7.06</v>
      </c>
      <c r="I481" s="51">
        <v>22.1</v>
      </c>
      <c r="J481" s="51">
        <v>216.42</v>
      </c>
      <c r="K481" s="52" t="s">
        <v>193</v>
      </c>
      <c r="L481" s="51"/>
    </row>
    <row r="482" spans="1:12" ht="15">
      <c r="A482" s="25"/>
      <c r="B482" s="16"/>
      <c r="C482" s="11"/>
      <c r="D482" s="7" t="s">
        <v>29</v>
      </c>
      <c r="E482" s="50" t="s">
        <v>160</v>
      </c>
      <c r="F482" s="51">
        <v>200</v>
      </c>
      <c r="G482" s="51">
        <v>15.65</v>
      </c>
      <c r="H482" s="51">
        <v>18.75</v>
      </c>
      <c r="I482" s="51">
        <v>28.51</v>
      </c>
      <c r="J482" s="51">
        <v>269.08999999999997</v>
      </c>
      <c r="K482" s="52" t="s">
        <v>162</v>
      </c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72</v>
      </c>
      <c r="F484" s="51">
        <v>200</v>
      </c>
      <c r="G484" s="51">
        <v>1.02</v>
      </c>
      <c r="H484" s="51">
        <v>0.06</v>
      </c>
      <c r="I484" s="51">
        <v>23.18</v>
      </c>
      <c r="J484" s="51">
        <v>87.6</v>
      </c>
      <c r="K484" s="52" t="s">
        <v>73</v>
      </c>
      <c r="L484" s="51"/>
    </row>
    <row r="485" spans="1:12" ht="15">
      <c r="A485" s="25"/>
      <c r="B485" s="16"/>
      <c r="C485" s="11"/>
      <c r="D485" s="7" t="s">
        <v>32</v>
      </c>
      <c r="E485" s="50" t="s">
        <v>74</v>
      </c>
      <c r="F485" s="51">
        <v>50</v>
      </c>
      <c r="G485" s="51">
        <v>3.31</v>
      </c>
      <c r="H485" s="51">
        <v>0.33</v>
      </c>
      <c r="I485" s="51">
        <v>23.45</v>
      </c>
      <c r="J485" s="51">
        <v>111.95</v>
      </c>
      <c r="K485" s="52"/>
      <c r="L485" s="51"/>
    </row>
    <row r="486" spans="1:12" ht="15">
      <c r="A486" s="25"/>
      <c r="B486" s="16"/>
      <c r="C486" s="11"/>
      <c r="D486" s="7" t="s">
        <v>33</v>
      </c>
      <c r="E486" s="50" t="s">
        <v>49</v>
      </c>
      <c r="F486" s="51">
        <v>40</v>
      </c>
      <c r="G486" s="51">
        <v>2.64</v>
      </c>
      <c r="H486" s="51">
        <v>0.48</v>
      </c>
      <c r="I486" s="51">
        <v>16.68</v>
      </c>
      <c r="J486" s="51">
        <v>77.349999999999994</v>
      </c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700</v>
      </c>
      <c r="G489" s="21">
        <f t="shared" ref="G489" si="312">SUM(G480:G488)</f>
        <v>30.79</v>
      </c>
      <c r="H489" s="21">
        <f t="shared" ref="H489" si="313">SUM(H480:H488)</f>
        <v>26.679999999999996</v>
      </c>
      <c r="I489" s="21">
        <f t="shared" ref="I489" si="314">SUM(I480:I488)</f>
        <v>113.91999999999999</v>
      </c>
      <c r="J489" s="21">
        <f t="shared" ref="J489" si="315">SUM(J480:J488)</f>
        <v>762.41000000000008</v>
      </c>
      <c r="K489" s="27"/>
      <c r="L489" s="21">
        <f>SUM(L480:L488)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194</v>
      </c>
      <c r="F490" s="51">
        <v>100</v>
      </c>
      <c r="G490" s="51">
        <v>4.4400000000000004</v>
      </c>
      <c r="H490" s="51">
        <v>3.55</v>
      </c>
      <c r="I490" s="51">
        <v>56.34</v>
      </c>
      <c r="J490" s="51">
        <v>271.75</v>
      </c>
      <c r="K490" s="52" t="s">
        <v>195</v>
      </c>
      <c r="L490" s="51"/>
    </row>
    <row r="491" spans="1:12" ht="15">
      <c r="A491" s="25"/>
      <c r="B491" s="16"/>
      <c r="C491" s="11"/>
      <c r="D491" s="12" t="s">
        <v>31</v>
      </c>
      <c r="E491" s="50" t="s">
        <v>119</v>
      </c>
      <c r="F491" s="51">
        <v>200</v>
      </c>
      <c r="G491" s="51">
        <v>2.92</v>
      </c>
      <c r="H491" s="51">
        <v>3.16</v>
      </c>
      <c r="I491" s="51">
        <v>14.44</v>
      </c>
      <c r="J491" s="51">
        <v>95.2</v>
      </c>
      <c r="K491" s="52" t="s">
        <v>120</v>
      </c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16">SUM(G490:G493)</f>
        <v>7.36</v>
      </c>
      <c r="H494" s="21">
        <f t="shared" ref="H494" si="317">SUM(H490:H493)</f>
        <v>6.71</v>
      </c>
      <c r="I494" s="21">
        <f t="shared" ref="I494" si="318">SUM(I490:I493)</f>
        <v>70.78</v>
      </c>
      <c r="J494" s="21">
        <f t="shared" ref="J494" si="319">SUM(J490:J493)</f>
        <v>366.95</v>
      </c>
      <c r="K494" s="27"/>
      <c r="L494" s="21">
        <f>SUM(L490:L493)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139</v>
      </c>
      <c r="F495" s="51">
        <v>100</v>
      </c>
      <c r="G495" s="51">
        <v>11.64</v>
      </c>
      <c r="H495" s="51">
        <v>13.41</v>
      </c>
      <c r="I495" s="51">
        <v>13.54</v>
      </c>
      <c r="J495" s="51">
        <v>156.81</v>
      </c>
      <c r="K495" s="52" t="s">
        <v>141</v>
      </c>
      <c r="L495" s="51"/>
    </row>
    <row r="496" spans="1:12" ht="15">
      <c r="A496" s="25"/>
      <c r="B496" s="16"/>
      <c r="C496" s="11"/>
      <c r="D496" s="7" t="s">
        <v>30</v>
      </c>
      <c r="E496" s="50" t="s">
        <v>83</v>
      </c>
      <c r="F496" s="51">
        <v>150</v>
      </c>
      <c r="G496" s="51">
        <v>5.3</v>
      </c>
      <c r="H496" s="51">
        <v>2.98</v>
      </c>
      <c r="I496" s="51">
        <v>34.11</v>
      </c>
      <c r="J496" s="51">
        <v>183.94</v>
      </c>
      <c r="K496" s="52" t="s">
        <v>87</v>
      </c>
      <c r="L496" s="51"/>
    </row>
    <row r="497" spans="1:12" ht="15">
      <c r="A497" s="25"/>
      <c r="B497" s="16"/>
      <c r="C497" s="11"/>
      <c r="D497" s="7" t="s">
        <v>31</v>
      </c>
      <c r="E497" s="50" t="s">
        <v>179</v>
      </c>
      <c r="F497" s="51">
        <v>200</v>
      </c>
      <c r="G497" s="51">
        <v>0.16</v>
      </c>
      <c r="H497" s="51">
        <v>0.04</v>
      </c>
      <c r="I497" s="51">
        <v>12.2</v>
      </c>
      <c r="J497" s="51">
        <v>47.69</v>
      </c>
      <c r="K497" s="52" t="s">
        <v>180</v>
      </c>
      <c r="L497" s="51"/>
    </row>
    <row r="498" spans="1:12" ht="15">
      <c r="A498" s="25"/>
      <c r="B498" s="16"/>
      <c r="C498" s="11"/>
      <c r="D498" s="7" t="s">
        <v>23</v>
      </c>
      <c r="E498" s="50" t="s">
        <v>74</v>
      </c>
      <c r="F498" s="51">
        <v>50</v>
      </c>
      <c r="G498" s="51">
        <v>3.31</v>
      </c>
      <c r="H498" s="51">
        <v>0.33</v>
      </c>
      <c r="I498" s="51">
        <v>23.45</v>
      </c>
      <c r="J498" s="51">
        <v>111.95</v>
      </c>
      <c r="K498" s="52"/>
      <c r="L498" s="51"/>
    </row>
    <row r="499" spans="1:12" ht="15">
      <c r="A499" s="25"/>
      <c r="B499" s="16"/>
      <c r="C499" s="11"/>
      <c r="D499" s="6"/>
      <c r="E499" s="50" t="s">
        <v>49</v>
      </c>
      <c r="F499" s="51">
        <v>40</v>
      </c>
      <c r="G499" s="51">
        <v>2.64</v>
      </c>
      <c r="H499" s="51">
        <v>0.48</v>
      </c>
      <c r="I499" s="51">
        <v>16.68</v>
      </c>
      <c r="J499" s="51">
        <v>77.349999999999994</v>
      </c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540</v>
      </c>
      <c r="G501" s="21">
        <f t="shared" ref="G501" si="320">SUM(G495:G500)</f>
        <v>23.05</v>
      </c>
      <c r="H501" s="21">
        <f t="shared" ref="H501" si="321">SUM(H495:H500)</f>
        <v>17.239999999999998</v>
      </c>
      <c r="I501" s="21">
        <f t="shared" ref="I501" si="322">SUM(I495:I500)</f>
        <v>99.97999999999999</v>
      </c>
      <c r="J501" s="21">
        <f t="shared" ref="J501" si="323">SUM(J495:J500)</f>
        <v>577.74</v>
      </c>
      <c r="K501" s="27"/>
      <c r="L501" s="21">
        <f>SUM(L495:L500)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98</v>
      </c>
      <c r="F502" s="51">
        <v>200</v>
      </c>
      <c r="G502" s="51">
        <v>5.4</v>
      </c>
      <c r="H502" s="51">
        <v>2</v>
      </c>
      <c r="I502" s="51">
        <v>32.4</v>
      </c>
      <c r="J502" s="51">
        <v>153.12</v>
      </c>
      <c r="K502" s="52"/>
      <c r="L502" s="51"/>
    </row>
    <row r="503" spans="1:12" ht="15">
      <c r="A503" s="25"/>
      <c r="B503" s="16"/>
      <c r="C503" s="11"/>
      <c r="D503" s="12" t="s">
        <v>35</v>
      </c>
      <c r="E503" s="50" t="s">
        <v>99</v>
      </c>
      <c r="F503" s="51">
        <v>40</v>
      </c>
      <c r="G503" s="51">
        <v>3</v>
      </c>
      <c r="H503" s="51">
        <v>3.92</v>
      </c>
      <c r="I503" s="51">
        <v>30.68</v>
      </c>
      <c r="J503" s="51">
        <v>108.9</v>
      </c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240</v>
      </c>
      <c r="G508" s="21">
        <f t="shared" ref="G508" si="324">SUM(G502:G507)</f>
        <v>8.4</v>
      </c>
      <c r="H508" s="21">
        <f t="shared" ref="H508" si="325">SUM(H502:H507)</f>
        <v>5.92</v>
      </c>
      <c r="I508" s="21">
        <f t="shared" ref="I508" si="326">SUM(I502:I507)</f>
        <v>63.08</v>
      </c>
      <c r="J508" s="21">
        <f t="shared" ref="J508" si="327">SUM(J502:J507)</f>
        <v>262.02</v>
      </c>
      <c r="K508" s="27"/>
      <c r="L508" s="21">
        <f>SUM(L502:L507)</f>
        <v>0</v>
      </c>
    </row>
    <row r="509" spans="1:12" ht="15.75" customHeight="1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2280</v>
      </c>
      <c r="G509" s="34">
        <f t="shared" ref="G509" si="328">G475+G479+G489+G494+G501+G508</f>
        <v>91.17</v>
      </c>
      <c r="H509" s="34">
        <f t="shared" ref="H509" si="329">H475+H479+H489+H494+H501+H508</f>
        <v>76.319999999999993</v>
      </c>
      <c r="I509" s="34">
        <f t="shared" ref="I509" si="330">I475+I479+I489+I494+I501+I508</f>
        <v>435.57</v>
      </c>
      <c r="J509" s="34">
        <f t="shared" ref="J509" si="331">J475+J479+J489+J494+J501+J508</f>
        <v>2584.92</v>
      </c>
      <c r="K509" s="35"/>
      <c r="L509" s="34">
        <f>L475+L489+L494+L501+L508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32">SUM(G510:G516)</f>
        <v>0</v>
      </c>
      <c r="H517" s="21">
        <f t="shared" ref="H517" si="333">SUM(H510:H516)</f>
        <v>0</v>
      </c>
      <c r="I517" s="21">
        <f t="shared" ref="I517" si="334">SUM(I510:I516)</f>
        <v>0</v>
      </c>
      <c r="J517" s="21">
        <f t="shared" ref="J517" si="335">SUM(J510:J516)</f>
        <v>0</v>
      </c>
      <c r="K517" s="27"/>
      <c r="L517" s="21">
        <f t="shared" si="306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36">SUM(G518:G520)</f>
        <v>0</v>
      </c>
      <c r="H521" s="21">
        <f t="shared" ref="H521" si="337">SUM(H518:H520)</f>
        <v>0</v>
      </c>
      <c r="I521" s="21">
        <f t="shared" ref="I521" si="338">SUM(I518:I520)</f>
        <v>0</v>
      </c>
      <c r="J521" s="21">
        <f t="shared" ref="J521" si="339">SUM(J518:J520)</f>
        <v>0</v>
      </c>
      <c r="K521" s="27"/>
      <c r="L521" s="21">
        <f t="shared" ref="L521" ca="1" si="340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41">SUM(G522:G530)</f>
        <v>0</v>
      </c>
      <c r="H531" s="21">
        <f t="shared" ref="H531" si="342">SUM(H522:H530)</f>
        <v>0</v>
      </c>
      <c r="I531" s="21">
        <f t="shared" ref="I531" si="343">SUM(I522:I530)</f>
        <v>0</v>
      </c>
      <c r="J531" s="21">
        <f t="shared" ref="J531" si="344">SUM(J522:J530)</f>
        <v>0</v>
      </c>
      <c r="K531" s="27"/>
      <c r="L531" s="21">
        <f t="shared" ref="L531" ca="1" si="345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46">SUM(G532:G535)</f>
        <v>0</v>
      </c>
      <c r="H536" s="21">
        <f t="shared" ref="H536" si="347">SUM(H532:H535)</f>
        <v>0</v>
      </c>
      <c r="I536" s="21">
        <f t="shared" ref="I536" si="348">SUM(I532:I535)</f>
        <v>0</v>
      </c>
      <c r="J536" s="21">
        <f t="shared" ref="J536" si="349">SUM(J532:J535)</f>
        <v>0</v>
      </c>
      <c r="K536" s="27"/>
      <c r="L536" s="21">
        <f t="shared" ref="L536" ca="1" si="350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51">SUM(G537:G542)</f>
        <v>0</v>
      </c>
      <c r="H543" s="21">
        <f t="shared" ref="H543" si="352">SUM(H537:H542)</f>
        <v>0</v>
      </c>
      <c r="I543" s="21">
        <f t="shared" ref="I543" si="353">SUM(I537:I542)</f>
        <v>0</v>
      </c>
      <c r="J543" s="21">
        <f t="shared" ref="J543" si="354">SUM(J537:J542)</f>
        <v>0</v>
      </c>
      <c r="K543" s="27"/>
      <c r="L543" s="21">
        <f t="shared" ref="L543" ca="1" si="355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56">SUM(G544:G549)</f>
        <v>0</v>
      </c>
      <c r="H550" s="21">
        <f t="shared" ref="H550" si="357">SUM(H544:H549)</f>
        <v>0</v>
      </c>
      <c r="I550" s="21">
        <f t="shared" ref="I550" si="358">SUM(I544:I549)</f>
        <v>0</v>
      </c>
      <c r="J550" s="21">
        <f t="shared" ref="J550" si="359">SUM(J544:J549)</f>
        <v>0</v>
      </c>
      <c r="K550" s="27"/>
      <c r="L550" s="21">
        <f t="shared" ref="L550" ca="1" si="360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0</v>
      </c>
      <c r="G551" s="34">
        <f t="shared" ref="G551" si="361">G517+G521+G531+G536+G543+G550</f>
        <v>0</v>
      </c>
      <c r="H551" s="34">
        <f t="shared" ref="H551" si="362">H517+H521+H531+H536+H543+H550</f>
        <v>0</v>
      </c>
      <c r="I551" s="34">
        <f t="shared" ref="I551" si="363">I517+I521+I531+I536+I543+I550</f>
        <v>0</v>
      </c>
      <c r="J551" s="34">
        <f t="shared" ref="J551" si="364">J517+J521+J531+J536+J543+J550</f>
        <v>0</v>
      </c>
      <c r="K551" s="35"/>
      <c r="L551" s="34">
        <f t="shared" ref="L551" ca="1" si="365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66">SUM(G552:G558)</f>
        <v>0</v>
      </c>
      <c r="H559" s="21">
        <f t="shared" ref="H559" si="367">SUM(H552:H558)</f>
        <v>0</v>
      </c>
      <c r="I559" s="21">
        <f t="shared" ref="I559" si="368">SUM(I552:I558)</f>
        <v>0</v>
      </c>
      <c r="J559" s="21">
        <f t="shared" ref="J559" si="369">SUM(J552:J558)</f>
        <v>0</v>
      </c>
      <c r="K559" s="27"/>
      <c r="L559" s="21">
        <f t="shared" ref="L559" si="370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71">SUM(G560:G562)</f>
        <v>0</v>
      </c>
      <c r="H563" s="21">
        <f t="shared" ref="H563" si="372">SUM(H560:H562)</f>
        <v>0</v>
      </c>
      <c r="I563" s="21">
        <f t="shared" ref="I563" si="373">SUM(I560:I562)</f>
        <v>0</v>
      </c>
      <c r="J563" s="21">
        <f t="shared" ref="J563" si="374">SUM(J560:J562)</f>
        <v>0</v>
      </c>
      <c r="K563" s="27"/>
      <c r="L563" s="21">
        <f t="shared" ref="L563" ca="1" si="375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76">SUM(G564:G572)</f>
        <v>0</v>
      </c>
      <c r="H573" s="21">
        <f t="shared" ref="H573" si="377">SUM(H564:H572)</f>
        <v>0</v>
      </c>
      <c r="I573" s="21">
        <f t="shared" ref="I573" si="378">SUM(I564:I572)</f>
        <v>0</v>
      </c>
      <c r="J573" s="21">
        <f t="shared" ref="J573" si="379">SUM(J564:J572)</f>
        <v>0</v>
      </c>
      <c r="K573" s="27"/>
      <c r="L573" s="21">
        <f>SUM(L564:L572)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80">SUM(G574:G577)</f>
        <v>0</v>
      </c>
      <c r="H578" s="21">
        <f t="shared" ref="H578" si="381">SUM(H574:H577)</f>
        <v>0</v>
      </c>
      <c r="I578" s="21">
        <f t="shared" ref="I578" si="382">SUM(I574:I577)</f>
        <v>0</v>
      </c>
      <c r="J578" s="21">
        <f t="shared" ref="J578" si="383">SUM(J574:J577)</f>
        <v>0</v>
      </c>
      <c r="K578" s="27"/>
      <c r="L578" s="21">
        <f t="shared" ref="L578" si="384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85">SUM(G579:G584)</f>
        <v>0</v>
      </c>
      <c r="H585" s="21">
        <f t="shared" ref="H585" si="386">SUM(H579:H584)</f>
        <v>0</v>
      </c>
      <c r="I585" s="21">
        <f t="shared" ref="I585" si="387">SUM(I579:I584)</f>
        <v>0</v>
      </c>
      <c r="J585" s="21">
        <f t="shared" ref="J585" si="388">SUM(J579:J584)</f>
        <v>0</v>
      </c>
      <c r="K585" s="27"/>
      <c r="L585" s="21">
        <f>SUM(L579:L584)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89">SUM(G586:G591)</f>
        <v>0</v>
      </c>
      <c r="H592" s="21">
        <f t="shared" ref="H592" si="390">SUM(H586:H591)</f>
        <v>0</v>
      </c>
      <c r="I592" s="21">
        <f t="shared" ref="I592" si="391">SUM(I586:I591)</f>
        <v>0</v>
      </c>
      <c r="J592" s="21">
        <f t="shared" ref="J592" si="392">SUM(J586:J591)</f>
        <v>0</v>
      </c>
      <c r="K592" s="27"/>
      <c r="L592" s="21">
        <f>SUM(L586:L591)</f>
        <v>0</v>
      </c>
    </row>
    <row r="593" spans="1:12" ht="15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0</v>
      </c>
      <c r="G593" s="40">
        <f t="shared" ref="G593" si="393">G559+G563+G573+G578+G585+G592</f>
        <v>0</v>
      </c>
      <c r="H593" s="40">
        <f t="shared" ref="H593" si="394">H559+H563+H573+H578+H585+H592</f>
        <v>0</v>
      </c>
      <c r="I593" s="40">
        <f t="shared" ref="I593" si="395">I559+I563+I573+I578+I585+I592</f>
        <v>0</v>
      </c>
      <c r="J593" s="40">
        <f t="shared" ref="J593" si="396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2314.6</v>
      </c>
      <c r="G594" s="42">
        <f t="shared" ref="G594:L594" si="39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89.365000000000009</v>
      </c>
      <c r="H594" s="42">
        <f t="shared" si="397"/>
        <v>81.325000000000003</v>
      </c>
      <c r="I594" s="42">
        <f t="shared" si="397"/>
        <v>410.178</v>
      </c>
      <c r="J594" s="42">
        <f t="shared" si="397"/>
        <v>2573.5790000000002</v>
      </c>
      <c r="K594" s="42"/>
      <c r="L594" s="42" t="e">
        <f t="shared" ca="1" si="397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9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/>
  <cols>
    <col min="1" max="1" width="4.7109375" style="2" customWidth="1"/>
    <col min="2" max="2" width="5.28515625" style="2" customWidth="1"/>
    <col min="3" max="3" width="9" style="1" customWidth="1"/>
    <col min="4" max="4" width="11.5703125" style="1" customWidth="1"/>
    <col min="5" max="5" width="41.140625" style="2" customWidth="1"/>
    <col min="6" max="6" width="8.28515625" style="2" customWidth="1"/>
    <col min="7" max="7" width="9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45</v>
      </c>
      <c r="D1" s="66"/>
      <c r="E1" s="66"/>
      <c r="F1" s="13" t="s">
        <v>16</v>
      </c>
      <c r="G1" s="2" t="s">
        <v>17</v>
      </c>
      <c r="H1" s="67" t="s">
        <v>196</v>
      </c>
      <c r="I1" s="67"/>
      <c r="J1" s="67"/>
      <c r="K1" s="67"/>
    </row>
    <row r="2" spans="1:12" ht="18">
      <c r="A2" s="43" t="s">
        <v>6</v>
      </c>
      <c r="C2" s="2"/>
      <c r="G2" s="2" t="s">
        <v>18</v>
      </c>
      <c r="H2" s="67" t="s">
        <v>197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46" t="s">
        <v>198</v>
      </c>
      <c r="G3" s="2" t="s">
        <v>19</v>
      </c>
      <c r="H3" s="55">
        <v>17</v>
      </c>
      <c r="I3" s="55">
        <v>9</v>
      </c>
      <c r="J3" s="56">
        <v>2025</v>
      </c>
      <c r="K3" s="1"/>
    </row>
    <row r="4" spans="1:12" ht="13.5" thickBot="1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250</v>
      </c>
      <c r="G6" s="48">
        <v>7.98</v>
      </c>
      <c r="H6" s="48">
        <v>9.26</v>
      </c>
      <c r="I6" s="48">
        <v>36.450000000000003</v>
      </c>
      <c r="J6" s="48">
        <v>257.01</v>
      </c>
      <c r="K6" s="58" t="s">
        <v>50</v>
      </c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3.14</v>
      </c>
      <c r="H8" s="51">
        <v>3.21</v>
      </c>
      <c r="I8" s="51">
        <v>14.39</v>
      </c>
      <c r="J8" s="51">
        <v>96.37</v>
      </c>
      <c r="K8" s="52" t="s">
        <v>51</v>
      </c>
      <c r="L8" s="51"/>
    </row>
    <row r="9" spans="1:12" ht="15">
      <c r="A9" s="25"/>
      <c r="B9" s="16"/>
      <c r="C9" s="11"/>
      <c r="D9" s="7" t="s">
        <v>23</v>
      </c>
      <c r="E9" s="50" t="s">
        <v>48</v>
      </c>
      <c r="F9" s="51">
        <v>78</v>
      </c>
      <c r="G9" s="51">
        <v>5.04</v>
      </c>
      <c r="H9" s="51">
        <v>10.01</v>
      </c>
      <c r="I9" s="51">
        <v>30.65</v>
      </c>
      <c r="J9" s="51">
        <v>235.4</v>
      </c>
      <c r="K9" s="52" t="s">
        <v>52</v>
      </c>
      <c r="L9" s="51"/>
    </row>
    <row r="10" spans="1:12" ht="15">
      <c r="A10" s="25"/>
      <c r="B10" s="16"/>
      <c r="C10" s="11"/>
      <c r="D10" s="7" t="s">
        <v>24</v>
      </c>
      <c r="E10" s="50" t="s">
        <v>49</v>
      </c>
      <c r="F10" s="51">
        <v>40</v>
      </c>
      <c r="G10" s="51">
        <v>2.64</v>
      </c>
      <c r="H10" s="51">
        <v>0.48</v>
      </c>
      <c r="I10" s="51">
        <v>16.68</v>
      </c>
      <c r="J10" s="51">
        <v>77.349999999999994</v>
      </c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568</v>
      </c>
      <c r="G13" s="21">
        <f t="shared" ref="G13:J13" si="0">SUM(G6:G12)</f>
        <v>18.8</v>
      </c>
      <c r="H13" s="21">
        <f t="shared" si="0"/>
        <v>22.959999999999997</v>
      </c>
      <c r="I13" s="21">
        <f t="shared" si="0"/>
        <v>98.170000000000016</v>
      </c>
      <c r="J13" s="21">
        <f t="shared" si="0"/>
        <v>666.13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62</v>
      </c>
      <c r="F18" s="51">
        <v>100</v>
      </c>
      <c r="G18" s="51">
        <v>0.74</v>
      </c>
      <c r="H18" s="51">
        <v>5.97</v>
      </c>
      <c r="I18" s="51">
        <v>9.8800000000000008</v>
      </c>
      <c r="J18" s="51">
        <v>67.55</v>
      </c>
      <c r="K18" s="52" t="s">
        <v>63</v>
      </c>
      <c r="L18" s="51"/>
    </row>
    <row r="19" spans="1:12" ht="15">
      <c r="A19" s="25"/>
      <c r="B19" s="16"/>
      <c r="C19" s="11"/>
      <c r="D19" s="7" t="s">
        <v>28</v>
      </c>
      <c r="E19" s="50" t="s">
        <v>53</v>
      </c>
      <c r="F19" s="51">
        <v>260</v>
      </c>
      <c r="G19" s="51">
        <v>4.88</v>
      </c>
      <c r="H19" s="51">
        <v>11.93</v>
      </c>
      <c r="I19" s="51">
        <v>34.18</v>
      </c>
      <c r="J19" s="51">
        <v>262.05</v>
      </c>
      <c r="K19" s="52" t="s">
        <v>58</v>
      </c>
      <c r="L19" s="51"/>
    </row>
    <row r="20" spans="1:12" ht="15">
      <c r="A20" s="25"/>
      <c r="B20" s="16"/>
      <c r="C20" s="11"/>
      <c r="D20" s="7" t="s">
        <v>29</v>
      </c>
      <c r="E20" s="50" t="s">
        <v>54</v>
      </c>
      <c r="F20" s="51">
        <v>100</v>
      </c>
      <c r="G20" s="51">
        <v>11.24</v>
      </c>
      <c r="H20" s="51">
        <v>12.18</v>
      </c>
      <c r="I20" s="51">
        <v>11.62</v>
      </c>
      <c r="J20" s="51">
        <v>199.13</v>
      </c>
      <c r="K20" s="52" t="s">
        <v>59</v>
      </c>
      <c r="L20" s="51"/>
    </row>
    <row r="21" spans="1:12" ht="15">
      <c r="A21" s="25"/>
      <c r="B21" s="16"/>
      <c r="C21" s="11"/>
      <c r="D21" s="7" t="s">
        <v>30</v>
      </c>
      <c r="E21" s="50" t="s">
        <v>55</v>
      </c>
      <c r="F21" s="51">
        <v>180</v>
      </c>
      <c r="G21" s="51">
        <v>3.73</v>
      </c>
      <c r="H21" s="51">
        <v>4.4000000000000004</v>
      </c>
      <c r="I21" s="51">
        <v>26.49</v>
      </c>
      <c r="J21" s="51">
        <v>159.1</v>
      </c>
      <c r="K21" s="52" t="s">
        <v>61</v>
      </c>
      <c r="L21" s="51"/>
    </row>
    <row r="22" spans="1:12" ht="1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1.03</v>
      </c>
      <c r="H22" s="51">
        <v>0.06</v>
      </c>
      <c r="I22" s="51">
        <v>34.119999999999997</v>
      </c>
      <c r="J22" s="51">
        <v>130.78</v>
      </c>
      <c r="K22" s="52" t="s">
        <v>60</v>
      </c>
      <c r="L22" s="51"/>
    </row>
    <row r="23" spans="1:12" ht="15">
      <c r="A23" s="25"/>
      <c r="B23" s="16"/>
      <c r="C23" s="11"/>
      <c r="D23" s="7" t="s">
        <v>32</v>
      </c>
      <c r="E23" s="50" t="s">
        <v>57</v>
      </c>
      <c r="F23" s="51">
        <v>40</v>
      </c>
      <c r="G23" s="51">
        <v>2.64</v>
      </c>
      <c r="H23" s="51">
        <v>0.27</v>
      </c>
      <c r="I23" s="51">
        <v>18.760000000000002</v>
      </c>
      <c r="J23" s="51">
        <v>89.56</v>
      </c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49</v>
      </c>
      <c r="F24" s="51">
        <v>40</v>
      </c>
      <c r="G24" s="51">
        <v>2.64</v>
      </c>
      <c r="H24" s="51">
        <v>0.48</v>
      </c>
      <c r="I24" s="51">
        <v>16.68</v>
      </c>
      <c r="J24" s="51">
        <v>77.349999999999994</v>
      </c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920</v>
      </c>
      <c r="G27" s="21">
        <f t="shared" ref="G27:J27" si="3">SUM(G18:G26)</f>
        <v>26.900000000000002</v>
      </c>
      <c r="H27" s="21">
        <f t="shared" si="3"/>
        <v>35.29</v>
      </c>
      <c r="I27" s="21">
        <f t="shared" si="3"/>
        <v>151.72999999999999</v>
      </c>
      <c r="J27" s="21">
        <f t="shared" si="3"/>
        <v>985.5200000000001</v>
      </c>
      <c r="K27" s="27"/>
      <c r="L27" s="21">
        <f>SUM(L18:L26)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64</v>
      </c>
      <c r="F28" s="51">
        <v>150</v>
      </c>
      <c r="G28" s="51">
        <v>11.6</v>
      </c>
      <c r="H28" s="51">
        <v>11.1</v>
      </c>
      <c r="I28" s="51">
        <v>93.02</v>
      </c>
      <c r="J28" s="51">
        <v>510.31</v>
      </c>
      <c r="K28" s="52" t="s">
        <v>66</v>
      </c>
      <c r="L28" s="51"/>
    </row>
    <row r="29" spans="1:12" ht="15">
      <c r="A29" s="25"/>
      <c r="B29" s="16"/>
      <c r="C29" s="11"/>
      <c r="D29" s="12" t="s">
        <v>31</v>
      </c>
      <c r="E29" s="50" t="s">
        <v>65</v>
      </c>
      <c r="F29" s="51">
        <v>200</v>
      </c>
      <c r="G29" s="51">
        <v>5.81</v>
      </c>
      <c r="H29" s="51">
        <v>6.41</v>
      </c>
      <c r="I29" s="51">
        <v>9.42</v>
      </c>
      <c r="J29" s="51">
        <v>117.42</v>
      </c>
      <c r="K29" s="52" t="s">
        <v>67</v>
      </c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350</v>
      </c>
      <c r="G32" s="21">
        <f t="shared" ref="G32:J32" si="4">SUM(G28:G31)</f>
        <v>17.41</v>
      </c>
      <c r="H32" s="21">
        <f t="shared" si="4"/>
        <v>17.509999999999998</v>
      </c>
      <c r="I32" s="21">
        <f t="shared" si="4"/>
        <v>102.44</v>
      </c>
      <c r="J32" s="21">
        <f t="shared" si="4"/>
        <v>627.73</v>
      </c>
      <c r="K32" s="27"/>
      <c r="L32" s="21">
        <f>SUM(L28:L31)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68</v>
      </c>
      <c r="F33" s="51">
        <v>100</v>
      </c>
      <c r="G33" s="51">
        <v>16.989999999999998</v>
      </c>
      <c r="H33" s="51">
        <v>16.97</v>
      </c>
      <c r="I33" s="51">
        <v>8.02</v>
      </c>
      <c r="J33" s="51">
        <v>153.24</v>
      </c>
      <c r="K33" s="52" t="s">
        <v>69</v>
      </c>
      <c r="L33" s="51"/>
    </row>
    <row r="34" spans="1:12" ht="15">
      <c r="A34" s="25"/>
      <c r="B34" s="16"/>
      <c r="C34" s="11"/>
      <c r="D34" s="7" t="s">
        <v>30</v>
      </c>
      <c r="E34" s="50" t="s">
        <v>70</v>
      </c>
      <c r="F34" s="51">
        <v>200</v>
      </c>
      <c r="G34" s="51">
        <v>8.77</v>
      </c>
      <c r="H34" s="51">
        <v>2.2999999999999998</v>
      </c>
      <c r="I34" s="51">
        <v>45.96</v>
      </c>
      <c r="J34" s="51">
        <v>227.88</v>
      </c>
      <c r="K34" s="52" t="s">
        <v>71</v>
      </c>
      <c r="L34" s="51"/>
    </row>
    <row r="35" spans="1:12" ht="15">
      <c r="A35" s="25"/>
      <c r="B35" s="16"/>
      <c r="C35" s="11"/>
      <c r="D35" s="7" t="s">
        <v>31</v>
      </c>
      <c r="E35" s="50" t="s">
        <v>72</v>
      </c>
      <c r="F35" s="51">
        <v>200</v>
      </c>
      <c r="G35" s="51">
        <v>1.02</v>
      </c>
      <c r="H35" s="51">
        <v>0.06</v>
      </c>
      <c r="I35" s="51">
        <v>23.18</v>
      </c>
      <c r="J35" s="51">
        <v>87.6</v>
      </c>
      <c r="K35" s="52" t="s">
        <v>73</v>
      </c>
      <c r="L35" s="51"/>
    </row>
    <row r="36" spans="1:12" ht="15">
      <c r="A36" s="25"/>
      <c r="B36" s="16"/>
      <c r="C36" s="11"/>
      <c r="D36" s="7" t="s">
        <v>23</v>
      </c>
      <c r="E36" s="50" t="s">
        <v>74</v>
      </c>
      <c r="F36" s="51">
        <v>50</v>
      </c>
      <c r="G36" s="51">
        <v>3.31</v>
      </c>
      <c r="H36" s="51">
        <v>0.33</v>
      </c>
      <c r="I36" s="51">
        <v>23.45</v>
      </c>
      <c r="J36" s="51">
        <v>111.95</v>
      </c>
      <c r="K36" s="52"/>
      <c r="L36" s="51"/>
    </row>
    <row r="37" spans="1:12" ht="15">
      <c r="A37" s="25"/>
      <c r="B37" s="16"/>
      <c r="C37" s="11"/>
      <c r="D37" s="6"/>
      <c r="E37" s="50" t="s">
        <v>49</v>
      </c>
      <c r="F37" s="51">
        <v>50</v>
      </c>
      <c r="G37" s="51">
        <v>3.3</v>
      </c>
      <c r="H37" s="51">
        <v>0.6</v>
      </c>
      <c r="I37" s="51">
        <v>20.85</v>
      </c>
      <c r="J37" s="51">
        <v>96.69</v>
      </c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600</v>
      </c>
      <c r="G39" s="21">
        <f t="shared" ref="G39:J39" si="5">SUM(G33:G38)</f>
        <v>33.389999999999993</v>
      </c>
      <c r="H39" s="21">
        <f t="shared" si="5"/>
        <v>20.259999999999998</v>
      </c>
      <c r="I39" s="21">
        <f t="shared" si="5"/>
        <v>121.46000000000001</v>
      </c>
      <c r="J39" s="21">
        <f t="shared" si="5"/>
        <v>677.36000000000013</v>
      </c>
      <c r="K39" s="27"/>
      <c r="L39" s="21">
        <f>SUM(L33:L38)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75</v>
      </c>
      <c r="F40" s="51">
        <v>200</v>
      </c>
      <c r="G40" s="51">
        <v>5.8</v>
      </c>
      <c r="H40" s="51">
        <v>6.4</v>
      </c>
      <c r="I40" s="51">
        <v>8</v>
      </c>
      <c r="J40" s="51">
        <v>116.6</v>
      </c>
      <c r="K40" s="52"/>
      <c r="L40" s="51"/>
    </row>
    <row r="41" spans="1:12" ht="15">
      <c r="A41" s="25"/>
      <c r="B41" s="16"/>
      <c r="C41" s="11"/>
      <c r="D41" s="12" t="s">
        <v>35</v>
      </c>
      <c r="E41" s="50" t="s">
        <v>76</v>
      </c>
      <c r="F41" s="51">
        <v>56</v>
      </c>
      <c r="G41" s="51">
        <v>1.79</v>
      </c>
      <c r="H41" s="51">
        <v>0</v>
      </c>
      <c r="I41" s="51">
        <v>4.4800000000000004</v>
      </c>
      <c r="J41" s="51">
        <v>25.54</v>
      </c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256</v>
      </c>
      <c r="G46" s="21">
        <f t="shared" ref="G46:J46" si="6">SUM(G40:G45)</f>
        <v>7.59</v>
      </c>
      <c r="H46" s="21">
        <f t="shared" si="6"/>
        <v>6.4</v>
      </c>
      <c r="I46" s="21">
        <f t="shared" si="6"/>
        <v>12.48</v>
      </c>
      <c r="J46" s="21">
        <f t="shared" si="6"/>
        <v>142.13999999999999</v>
      </c>
      <c r="K46" s="27"/>
      <c r="L46" s="21">
        <f>SUM(L40:L45)</f>
        <v>0</v>
      </c>
    </row>
    <row r="47" spans="1:12" ht="15.75" thickBot="1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2694</v>
      </c>
      <c r="G47" s="34">
        <f t="shared" ref="G47:J47" si="7">G13+G17+G27+G32+G39+G46</f>
        <v>104.09</v>
      </c>
      <c r="H47" s="34">
        <f t="shared" si="7"/>
        <v>102.41999999999999</v>
      </c>
      <c r="I47" s="34">
        <f t="shared" si="7"/>
        <v>486.28000000000009</v>
      </c>
      <c r="J47" s="34">
        <f t="shared" si="7"/>
        <v>3098.88</v>
      </c>
      <c r="K47" s="35"/>
      <c r="L47" s="34">
        <f>L13+L27+L32+L39+L46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77</v>
      </c>
      <c r="F48" s="48">
        <v>250</v>
      </c>
      <c r="G48" s="48">
        <v>8.17</v>
      </c>
      <c r="H48" s="48">
        <v>7.46</v>
      </c>
      <c r="I48" s="48">
        <v>40.68</v>
      </c>
      <c r="J48" s="48">
        <v>260.56</v>
      </c>
      <c r="K48" s="49" t="s">
        <v>79</v>
      </c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78</v>
      </c>
      <c r="F50" s="51">
        <v>200</v>
      </c>
      <c r="G50" s="51">
        <v>3.64</v>
      </c>
      <c r="H50" s="51">
        <v>3.34</v>
      </c>
      <c r="I50" s="51">
        <v>24.1</v>
      </c>
      <c r="J50" s="51">
        <v>134.77000000000001</v>
      </c>
      <c r="K50" s="52" t="s">
        <v>80</v>
      </c>
      <c r="L50" s="51"/>
    </row>
    <row r="51" spans="1:12" ht="15">
      <c r="A51" s="15"/>
      <c r="B51" s="16"/>
      <c r="C51" s="11"/>
      <c r="D51" s="7" t="s">
        <v>23</v>
      </c>
      <c r="E51" s="50" t="s">
        <v>48</v>
      </c>
      <c r="F51" s="51">
        <v>89</v>
      </c>
      <c r="G51" s="51">
        <v>5.75</v>
      </c>
      <c r="H51" s="51">
        <v>11.42</v>
      </c>
      <c r="I51" s="51">
        <v>34.979999999999997</v>
      </c>
      <c r="J51" s="51">
        <v>268.60000000000002</v>
      </c>
      <c r="K51" s="52" t="s">
        <v>52</v>
      </c>
      <c r="L51" s="51"/>
    </row>
    <row r="52" spans="1:12" ht="15">
      <c r="A52" s="15"/>
      <c r="B52" s="16"/>
      <c r="C52" s="11"/>
      <c r="D52" s="7" t="s">
        <v>24</v>
      </c>
      <c r="E52" s="50" t="s">
        <v>49</v>
      </c>
      <c r="F52" s="51">
        <v>40</v>
      </c>
      <c r="G52" s="51">
        <v>2.64</v>
      </c>
      <c r="H52" s="51">
        <v>0.48</v>
      </c>
      <c r="I52" s="51">
        <v>16.68</v>
      </c>
      <c r="J52" s="51">
        <v>77.349999999999994</v>
      </c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579</v>
      </c>
      <c r="G55" s="21">
        <f t="shared" ref="G55:J55" si="8">SUM(G48:G54)</f>
        <v>20.200000000000003</v>
      </c>
      <c r="H55" s="21">
        <f t="shared" si="8"/>
        <v>22.7</v>
      </c>
      <c r="I55" s="21">
        <f t="shared" si="8"/>
        <v>116.44</v>
      </c>
      <c r="J55" s="21">
        <f t="shared" si="8"/>
        <v>741.28000000000009</v>
      </c>
      <c r="K55" s="27"/>
      <c r="L55" s="21">
        <f t="shared" ref="L55:L97" si="9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:J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ref="L59" ca="1" si="11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81</v>
      </c>
      <c r="F61" s="51">
        <v>280</v>
      </c>
      <c r="G61" s="51">
        <v>5.19</v>
      </c>
      <c r="H61" s="51">
        <v>8.24</v>
      </c>
      <c r="I61" s="51">
        <v>20.2</v>
      </c>
      <c r="J61" s="51">
        <v>172.92</v>
      </c>
      <c r="K61" s="52" t="s">
        <v>85</v>
      </c>
      <c r="L61" s="51"/>
    </row>
    <row r="62" spans="1:12" ht="15">
      <c r="A62" s="15"/>
      <c r="B62" s="16"/>
      <c r="C62" s="11"/>
      <c r="D62" s="7" t="s">
        <v>29</v>
      </c>
      <c r="E62" s="50" t="s">
        <v>82</v>
      </c>
      <c r="F62" s="51">
        <v>100</v>
      </c>
      <c r="G62" s="51">
        <v>12.93</v>
      </c>
      <c r="H62" s="51">
        <v>15.05</v>
      </c>
      <c r="I62" s="51">
        <v>16.89</v>
      </c>
      <c r="J62" s="51">
        <v>209.37</v>
      </c>
      <c r="K62" s="52" t="s">
        <v>86</v>
      </c>
      <c r="L62" s="51"/>
    </row>
    <row r="63" spans="1:12" ht="15">
      <c r="A63" s="15"/>
      <c r="B63" s="16"/>
      <c r="C63" s="11"/>
      <c r="D63" s="7" t="s">
        <v>30</v>
      </c>
      <c r="E63" s="50" t="s">
        <v>83</v>
      </c>
      <c r="F63" s="51">
        <v>180</v>
      </c>
      <c r="G63" s="51">
        <v>6.36</v>
      </c>
      <c r="H63" s="51">
        <v>3.57</v>
      </c>
      <c r="I63" s="51">
        <v>40.93</v>
      </c>
      <c r="J63" s="51">
        <v>220.73</v>
      </c>
      <c r="K63" s="52" t="s">
        <v>87</v>
      </c>
      <c r="L63" s="51"/>
    </row>
    <row r="64" spans="1:12" ht="15">
      <c r="A64" s="15"/>
      <c r="B64" s="16"/>
      <c r="C64" s="11"/>
      <c r="D64" s="7" t="s">
        <v>31</v>
      </c>
      <c r="E64" s="50" t="s">
        <v>84</v>
      </c>
      <c r="F64" s="51">
        <v>200</v>
      </c>
      <c r="G64" s="51">
        <v>0.24</v>
      </c>
      <c r="H64" s="51">
        <v>0.1</v>
      </c>
      <c r="I64" s="51">
        <v>14.6</v>
      </c>
      <c r="J64" s="51">
        <v>55.74</v>
      </c>
      <c r="K64" s="52" t="s">
        <v>88</v>
      </c>
      <c r="L64" s="51"/>
    </row>
    <row r="65" spans="1:12" ht="15">
      <c r="A65" s="15"/>
      <c r="B65" s="16"/>
      <c r="C65" s="11"/>
      <c r="D65" s="7" t="s">
        <v>32</v>
      </c>
      <c r="E65" s="50" t="s">
        <v>74</v>
      </c>
      <c r="F65" s="51">
        <v>50</v>
      </c>
      <c r="G65" s="51">
        <v>3.31</v>
      </c>
      <c r="H65" s="51">
        <v>0.33</v>
      </c>
      <c r="I65" s="51">
        <v>23.45</v>
      </c>
      <c r="J65" s="51">
        <v>111.95</v>
      </c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49</v>
      </c>
      <c r="F66" s="51">
        <v>50</v>
      </c>
      <c r="G66" s="51">
        <v>3.3</v>
      </c>
      <c r="H66" s="51">
        <v>0.6</v>
      </c>
      <c r="I66" s="51">
        <v>20.85</v>
      </c>
      <c r="J66" s="51">
        <v>96.69</v>
      </c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860</v>
      </c>
      <c r="G69" s="21">
        <f t="shared" ref="G69:J69" si="12">SUM(G60:G68)</f>
        <v>31.33</v>
      </c>
      <c r="H69" s="21">
        <f t="shared" si="12"/>
        <v>27.89</v>
      </c>
      <c r="I69" s="21">
        <f t="shared" si="12"/>
        <v>136.92000000000002</v>
      </c>
      <c r="J69" s="21">
        <f t="shared" si="12"/>
        <v>867.40000000000009</v>
      </c>
      <c r="K69" s="27"/>
      <c r="L69" s="21">
        <f>SUM(L60:L68)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90</v>
      </c>
      <c r="F70" s="51">
        <v>150</v>
      </c>
      <c r="G70" s="51">
        <v>9.76</v>
      </c>
      <c r="H70" s="51">
        <v>11.5</v>
      </c>
      <c r="I70" s="51">
        <v>84.93</v>
      </c>
      <c r="J70" s="51">
        <v>474.63</v>
      </c>
      <c r="K70" s="52" t="s">
        <v>91</v>
      </c>
      <c r="L70" s="51"/>
    </row>
    <row r="71" spans="1:12" ht="15">
      <c r="A71" s="15"/>
      <c r="B71" s="16"/>
      <c r="C71" s="11"/>
      <c r="D71" s="12" t="s">
        <v>31</v>
      </c>
      <c r="E71" s="50" t="s">
        <v>89</v>
      </c>
      <c r="F71" s="51">
        <v>200</v>
      </c>
      <c r="G71" s="51">
        <v>0.12</v>
      </c>
      <c r="H71" s="51">
        <v>0.02</v>
      </c>
      <c r="I71" s="51">
        <v>9.83</v>
      </c>
      <c r="J71" s="51">
        <v>38.659999999999997</v>
      </c>
      <c r="K71" s="52" t="s">
        <v>92</v>
      </c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350</v>
      </c>
      <c r="G74" s="21">
        <f t="shared" ref="G74:J74" si="13">SUM(G70:G73)</f>
        <v>9.879999999999999</v>
      </c>
      <c r="H74" s="21">
        <f t="shared" si="13"/>
        <v>11.52</v>
      </c>
      <c r="I74" s="21">
        <f t="shared" si="13"/>
        <v>94.76</v>
      </c>
      <c r="J74" s="21">
        <f t="shared" si="13"/>
        <v>513.29</v>
      </c>
      <c r="K74" s="27"/>
      <c r="L74" s="21">
        <f>SUM(L70:L73)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94</v>
      </c>
      <c r="F75" s="51">
        <v>200</v>
      </c>
      <c r="G75" s="51">
        <v>13.99</v>
      </c>
      <c r="H75" s="51">
        <v>20.27</v>
      </c>
      <c r="I75" s="51">
        <v>20.67</v>
      </c>
      <c r="J75" s="51">
        <v>245.39</v>
      </c>
      <c r="K75" s="52" t="s">
        <v>96</v>
      </c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 t="s">
        <v>95</v>
      </c>
      <c r="F77" s="51">
        <v>200</v>
      </c>
      <c r="G77" s="51">
        <v>1</v>
      </c>
      <c r="H77" s="51">
        <v>0.2</v>
      </c>
      <c r="I77" s="51">
        <v>20.6</v>
      </c>
      <c r="J77" s="51">
        <v>86.48</v>
      </c>
      <c r="K77" s="52"/>
      <c r="L77" s="51"/>
    </row>
    <row r="78" spans="1:12" ht="15">
      <c r="A78" s="15"/>
      <c r="B78" s="16"/>
      <c r="C78" s="11"/>
      <c r="D78" s="7" t="s">
        <v>23</v>
      </c>
      <c r="E78" s="50" t="s">
        <v>74</v>
      </c>
      <c r="F78" s="51">
        <v>50</v>
      </c>
      <c r="G78" s="51">
        <v>3.31</v>
      </c>
      <c r="H78" s="51">
        <v>0.33</v>
      </c>
      <c r="I78" s="51">
        <v>23.45</v>
      </c>
      <c r="J78" s="51">
        <v>111.95</v>
      </c>
      <c r="K78" s="52"/>
      <c r="L78" s="51"/>
    </row>
    <row r="79" spans="1:12" ht="15">
      <c r="A79" s="15"/>
      <c r="B79" s="16"/>
      <c r="C79" s="11"/>
      <c r="D79" s="6"/>
      <c r="E79" s="50" t="s">
        <v>49</v>
      </c>
      <c r="F79" s="51">
        <v>50</v>
      </c>
      <c r="G79" s="51">
        <v>3.3</v>
      </c>
      <c r="H79" s="51">
        <v>0.6</v>
      </c>
      <c r="I79" s="51">
        <v>20.85</v>
      </c>
      <c r="J79" s="51">
        <v>96.69</v>
      </c>
      <c r="K79" s="52"/>
      <c r="L79" s="51"/>
    </row>
    <row r="80" spans="1:12" ht="15">
      <c r="A80" s="15"/>
      <c r="B80" s="16"/>
      <c r="C80" s="11"/>
      <c r="D80" s="6"/>
      <c r="E80" s="50" t="s">
        <v>93</v>
      </c>
      <c r="F80" s="51">
        <v>100</v>
      </c>
      <c r="G80" s="51">
        <v>1.38</v>
      </c>
      <c r="H80" s="51">
        <v>5.97</v>
      </c>
      <c r="I80" s="51">
        <v>9.01</v>
      </c>
      <c r="J80" s="51">
        <v>89.86</v>
      </c>
      <c r="K80" s="52" t="s">
        <v>97</v>
      </c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600</v>
      </c>
      <c r="G81" s="21">
        <f t="shared" ref="G81:J81" si="14">SUM(G75:G80)</f>
        <v>22.98</v>
      </c>
      <c r="H81" s="21">
        <f t="shared" si="14"/>
        <v>27.369999999999997</v>
      </c>
      <c r="I81" s="21">
        <f t="shared" si="14"/>
        <v>94.58</v>
      </c>
      <c r="J81" s="21">
        <f t="shared" si="14"/>
        <v>630.37</v>
      </c>
      <c r="K81" s="27"/>
      <c r="L81" s="21">
        <f>SUM(L75:L80)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98</v>
      </c>
      <c r="F82" s="51">
        <v>200</v>
      </c>
      <c r="G82" s="51">
        <v>5.4</v>
      </c>
      <c r="H82" s="51">
        <v>2</v>
      </c>
      <c r="I82" s="51">
        <v>32.4</v>
      </c>
      <c r="J82" s="51">
        <v>153.12</v>
      </c>
      <c r="K82" s="52"/>
      <c r="L82" s="51"/>
    </row>
    <row r="83" spans="1:12" ht="15">
      <c r="A83" s="15"/>
      <c r="B83" s="16"/>
      <c r="C83" s="11"/>
      <c r="D83" s="12" t="s">
        <v>35</v>
      </c>
      <c r="E83" s="50" t="s">
        <v>99</v>
      </c>
      <c r="F83" s="51">
        <v>56</v>
      </c>
      <c r="G83" s="51">
        <v>4.2</v>
      </c>
      <c r="H83" s="51">
        <v>5.49</v>
      </c>
      <c r="I83" s="51">
        <v>42.95</v>
      </c>
      <c r="J83" s="51">
        <v>152.46</v>
      </c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256</v>
      </c>
      <c r="G88" s="21">
        <f t="shared" ref="G88:J88" si="15">SUM(G82:G87)</f>
        <v>9.6000000000000014</v>
      </c>
      <c r="H88" s="21">
        <f t="shared" si="15"/>
        <v>7.49</v>
      </c>
      <c r="I88" s="21">
        <f t="shared" si="15"/>
        <v>75.349999999999994</v>
      </c>
      <c r="J88" s="21">
        <f t="shared" si="15"/>
        <v>305.58000000000004</v>
      </c>
      <c r="K88" s="27"/>
      <c r="L88" s="21">
        <f>SUM(L82:L87)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2645</v>
      </c>
      <c r="G89" s="34">
        <f t="shared" ref="G89:J89" si="16">G55+G59+G69+G74+G81+G88</f>
        <v>93.990000000000009</v>
      </c>
      <c r="H89" s="34">
        <f t="shared" si="16"/>
        <v>96.969999999999985</v>
      </c>
      <c r="I89" s="34">
        <f t="shared" si="16"/>
        <v>518.04999999999995</v>
      </c>
      <c r="J89" s="34">
        <f t="shared" si="16"/>
        <v>3057.92</v>
      </c>
      <c r="K89" s="35"/>
      <c r="L89" s="34">
        <f>L55+L69+L74+L81+L88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100</v>
      </c>
      <c r="F90" s="48">
        <v>250</v>
      </c>
      <c r="G90" s="48">
        <v>8.18</v>
      </c>
      <c r="H90" s="48">
        <v>8.25</v>
      </c>
      <c r="I90" s="48">
        <v>40.700000000000003</v>
      </c>
      <c r="J90" s="48">
        <v>267.83</v>
      </c>
      <c r="K90" s="49" t="s">
        <v>106</v>
      </c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101</v>
      </c>
      <c r="F92" s="51">
        <v>200</v>
      </c>
      <c r="G92" s="51">
        <v>2.97</v>
      </c>
      <c r="H92" s="51">
        <v>3.14</v>
      </c>
      <c r="I92" s="51">
        <v>21.2</v>
      </c>
      <c r="J92" s="51">
        <v>121.6</v>
      </c>
      <c r="K92" s="52" t="s">
        <v>104</v>
      </c>
      <c r="L92" s="51"/>
    </row>
    <row r="93" spans="1:12" ht="15">
      <c r="A93" s="25"/>
      <c r="B93" s="16"/>
      <c r="C93" s="11"/>
      <c r="D93" s="7" t="s">
        <v>23</v>
      </c>
      <c r="E93" s="50" t="s">
        <v>102</v>
      </c>
      <c r="F93" s="51">
        <v>86</v>
      </c>
      <c r="G93" s="51">
        <v>9.4600000000000009</v>
      </c>
      <c r="H93" s="51">
        <v>12.52</v>
      </c>
      <c r="I93" s="51">
        <v>27.01</v>
      </c>
      <c r="J93" s="51">
        <v>262.02</v>
      </c>
      <c r="K93" s="52" t="s">
        <v>105</v>
      </c>
      <c r="L93" s="51"/>
    </row>
    <row r="94" spans="1:12" ht="15">
      <c r="A94" s="25"/>
      <c r="B94" s="16"/>
      <c r="C94" s="11"/>
      <c r="D94" s="7" t="s">
        <v>24</v>
      </c>
      <c r="E94" s="50" t="s">
        <v>103</v>
      </c>
      <c r="F94" s="51">
        <v>100</v>
      </c>
      <c r="G94" s="51">
        <v>0.4</v>
      </c>
      <c r="H94" s="51">
        <v>0.4</v>
      </c>
      <c r="I94" s="51">
        <v>11.6</v>
      </c>
      <c r="J94" s="51">
        <v>48.68</v>
      </c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636</v>
      </c>
      <c r="G97" s="21">
        <f t="shared" ref="G97:J97" si="17">SUM(G90:G96)</f>
        <v>21.009999999999998</v>
      </c>
      <c r="H97" s="21">
        <f t="shared" si="17"/>
        <v>24.31</v>
      </c>
      <c r="I97" s="21">
        <f t="shared" si="17"/>
        <v>100.51</v>
      </c>
      <c r="J97" s="21">
        <f t="shared" si="17"/>
        <v>700.12999999999988</v>
      </c>
      <c r="K97" s="27"/>
      <c r="L97" s="21">
        <f t="shared" si="9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:J101" si="18">SUM(G98:G100)</f>
        <v>0</v>
      </c>
      <c r="H101" s="21">
        <f t="shared" si="18"/>
        <v>0</v>
      </c>
      <c r="I101" s="21">
        <f t="shared" si="18"/>
        <v>0</v>
      </c>
      <c r="J101" s="21">
        <f t="shared" si="18"/>
        <v>0</v>
      </c>
      <c r="K101" s="27"/>
      <c r="L101" s="21">
        <f t="shared" ref="L101" ca="1" si="19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25.5">
      <c r="A103" s="25"/>
      <c r="B103" s="16"/>
      <c r="C103" s="11"/>
      <c r="D103" s="7" t="s">
        <v>28</v>
      </c>
      <c r="E103" s="50" t="s">
        <v>107</v>
      </c>
      <c r="F103" s="51">
        <v>260</v>
      </c>
      <c r="G103" s="51">
        <v>4.24</v>
      </c>
      <c r="H103" s="51">
        <v>7.45</v>
      </c>
      <c r="I103" s="51">
        <v>11.06</v>
      </c>
      <c r="J103" s="51">
        <v>124.23</v>
      </c>
      <c r="K103" s="52" t="s">
        <v>108</v>
      </c>
      <c r="L103" s="51"/>
    </row>
    <row r="104" spans="1:12" ht="15">
      <c r="A104" s="25"/>
      <c r="B104" s="16"/>
      <c r="C104" s="11"/>
      <c r="D104" s="7" t="s">
        <v>29</v>
      </c>
      <c r="E104" s="50" t="s">
        <v>109</v>
      </c>
      <c r="F104" s="51">
        <v>100</v>
      </c>
      <c r="G104" s="51">
        <v>14.37</v>
      </c>
      <c r="H104" s="51">
        <v>15.15</v>
      </c>
      <c r="I104" s="51">
        <v>23.08</v>
      </c>
      <c r="J104" s="51">
        <v>223.38</v>
      </c>
      <c r="K104" s="52" t="s">
        <v>110</v>
      </c>
      <c r="L104" s="51"/>
    </row>
    <row r="105" spans="1:12" ht="15">
      <c r="A105" s="25"/>
      <c r="B105" s="16"/>
      <c r="C105" s="11"/>
      <c r="D105" s="7" t="s">
        <v>30</v>
      </c>
      <c r="E105" s="50" t="s">
        <v>111</v>
      </c>
      <c r="F105" s="51">
        <v>185</v>
      </c>
      <c r="G105" s="51">
        <v>11.02</v>
      </c>
      <c r="H105" s="51">
        <v>6.92</v>
      </c>
      <c r="I105" s="51">
        <v>33.75</v>
      </c>
      <c r="J105" s="51">
        <v>229.9</v>
      </c>
      <c r="K105" s="52" t="s">
        <v>112</v>
      </c>
      <c r="L105" s="51"/>
    </row>
    <row r="106" spans="1:12" ht="15">
      <c r="A106" s="25"/>
      <c r="B106" s="16"/>
      <c r="C106" s="11"/>
      <c r="D106" s="7" t="s">
        <v>31</v>
      </c>
      <c r="E106" s="50" t="s">
        <v>113</v>
      </c>
      <c r="F106" s="51">
        <v>200</v>
      </c>
      <c r="G106" s="51">
        <v>0.72</v>
      </c>
      <c r="H106" s="51">
        <v>0.03</v>
      </c>
      <c r="I106" s="51">
        <v>23.24</v>
      </c>
      <c r="J106" s="51">
        <v>88.19</v>
      </c>
      <c r="K106" s="52" t="s">
        <v>114</v>
      </c>
      <c r="L106" s="51"/>
    </row>
    <row r="107" spans="1:12" ht="15">
      <c r="A107" s="25"/>
      <c r="B107" s="16"/>
      <c r="C107" s="11"/>
      <c r="D107" s="7" t="s">
        <v>32</v>
      </c>
      <c r="E107" s="50" t="s">
        <v>74</v>
      </c>
      <c r="F107" s="51">
        <v>50</v>
      </c>
      <c r="G107" s="51">
        <v>3.31</v>
      </c>
      <c r="H107" s="51">
        <v>0.33</v>
      </c>
      <c r="I107" s="51">
        <v>23.45</v>
      </c>
      <c r="J107" s="51">
        <v>111.95</v>
      </c>
      <c r="K107" s="52"/>
      <c r="L107" s="51"/>
    </row>
    <row r="108" spans="1:12" ht="15">
      <c r="A108" s="25"/>
      <c r="B108" s="16"/>
      <c r="C108" s="11"/>
      <c r="D108" s="7" t="s">
        <v>33</v>
      </c>
      <c r="E108" s="50" t="s">
        <v>49</v>
      </c>
      <c r="F108" s="51">
        <v>50</v>
      </c>
      <c r="G108" s="51">
        <v>3.3</v>
      </c>
      <c r="H108" s="51">
        <v>0.6</v>
      </c>
      <c r="I108" s="51">
        <v>20.85</v>
      </c>
      <c r="J108" s="51">
        <v>96.69</v>
      </c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845</v>
      </c>
      <c r="G111" s="21">
        <f t="shared" ref="G111:J111" si="20">SUM(G102:G110)</f>
        <v>36.959999999999994</v>
      </c>
      <c r="H111" s="21">
        <f t="shared" si="20"/>
        <v>30.480000000000004</v>
      </c>
      <c r="I111" s="21">
        <f t="shared" si="20"/>
        <v>135.43</v>
      </c>
      <c r="J111" s="21">
        <f t="shared" si="20"/>
        <v>874.34000000000015</v>
      </c>
      <c r="K111" s="27"/>
      <c r="L111" s="21">
        <f>SUM(L102:L110)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99</v>
      </c>
      <c r="F112" s="51">
        <v>150</v>
      </c>
      <c r="G112" s="51">
        <v>11.25</v>
      </c>
      <c r="H112" s="51">
        <v>14.7</v>
      </c>
      <c r="I112" s="51">
        <v>115.05</v>
      </c>
      <c r="J112" s="51">
        <v>633.39</v>
      </c>
      <c r="K112" s="52"/>
      <c r="L112" s="51"/>
    </row>
    <row r="113" spans="1:12" ht="15">
      <c r="A113" s="25"/>
      <c r="B113" s="16"/>
      <c r="C113" s="11"/>
      <c r="D113" s="12" t="s">
        <v>31</v>
      </c>
      <c r="E113" s="50" t="s">
        <v>65</v>
      </c>
      <c r="F113" s="51">
        <v>200</v>
      </c>
      <c r="G113" s="51">
        <v>5.81</v>
      </c>
      <c r="H113" s="51">
        <v>6.41</v>
      </c>
      <c r="I113" s="51">
        <v>9.42</v>
      </c>
      <c r="J113" s="51">
        <v>117.42</v>
      </c>
      <c r="K113" s="52" t="s">
        <v>67</v>
      </c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350</v>
      </c>
      <c r="G116" s="21">
        <f t="shared" ref="G116:J116" si="21">SUM(G112:G115)</f>
        <v>17.059999999999999</v>
      </c>
      <c r="H116" s="21">
        <f t="shared" si="21"/>
        <v>21.11</v>
      </c>
      <c r="I116" s="21">
        <f t="shared" si="21"/>
        <v>124.47</v>
      </c>
      <c r="J116" s="21">
        <f t="shared" si="21"/>
        <v>750.81</v>
      </c>
      <c r="K116" s="27"/>
      <c r="L116" s="21">
        <f>SUM(L112:L115)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115</v>
      </c>
      <c r="F117" s="51">
        <v>200</v>
      </c>
      <c r="G117" s="51">
        <v>18.32</v>
      </c>
      <c r="H117" s="51">
        <v>14.87</v>
      </c>
      <c r="I117" s="51">
        <v>38.33</v>
      </c>
      <c r="J117" s="51">
        <v>359.34</v>
      </c>
      <c r="K117" s="52" t="s">
        <v>116</v>
      </c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 t="s">
        <v>84</v>
      </c>
      <c r="F119" s="51">
        <v>200</v>
      </c>
      <c r="G119" s="51">
        <v>0.24</v>
      </c>
      <c r="H119" s="51">
        <v>0.1</v>
      </c>
      <c r="I119" s="51">
        <v>14.6</v>
      </c>
      <c r="J119" s="51">
        <v>55.74</v>
      </c>
      <c r="K119" s="52" t="s">
        <v>88</v>
      </c>
      <c r="L119" s="51"/>
    </row>
    <row r="120" spans="1:12" ht="15">
      <c r="A120" s="25"/>
      <c r="B120" s="16"/>
      <c r="C120" s="11"/>
      <c r="D120" s="7" t="s">
        <v>23</v>
      </c>
      <c r="E120" s="50" t="s">
        <v>74</v>
      </c>
      <c r="F120" s="51">
        <v>50</v>
      </c>
      <c r="G120" s="51">
        <v>3.31</v>
      </c>
      <c r="H120" s="51">
        <v>0.33</v>
      </c>
      <c r="I120" s="51">
        <v>23.45</v>
      </c>
      <c r="J120" s="51">
        <v>111.95</v>
      </c>
      <c r="K120" s="52"/>
      <c r="L120" s="51"/>
    </row>
    <row r="121" spans="1:12" ht="15">
      <c r="A121" s="25"/>
      <c r="B121" s="16"/>
      <c r="C121" s="11"/>
      <c r="D121" s="6"/>
      <c r="E121" s="50" t="s">
        <v>49</v>
      </c>
      <c r="F121" s="51">
        <v>50</v>
      </c>
      <c r="G121" s="51">
        <v>3.31</v>
      </c>
      <c r="H121" s="51">
        <v>0.33</v>
      </c>
      <c r="I121" s="51">
        <v>23.45</v>
      </c>
      <c r="J121" s="51">
        <v>111.95</v>
      </c>
      <c r="K121" s="52"/>
      <c r="L121" s="51"/>
    </row>
    <row r="122" spans="1:12" ht="25.5">
      <c r="A122" s="25"/>
      <c r="B122" s="16"/>
      <c r="C122" s="11"/>
      <c r="D122" s="6"/>
      <c r="E122" s="50" t="s">
        <v>117</v>
      </c>
      <c r="F122" s="51">
        <v>100</v>
      </c>
      <c r="G122" s="51">
        <v>1.22</v>
      </c>
      <c r="H122" s="51">
        <v>8.8699999999999992</v>
      </c>
      <c r="I122" s="51">
        <v>8.9499999999999993</v>
      </c>
      <c r="J122" s="51">
        <v>116.98</v>
      </c>
      <c r="K122" s="59" t="s">
        <v>118</v>
      </c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600</v>
      </c>
      <c r="G123" s="21">
        <f t="shared" ref="G123:J123" si="22">SUM(G117:G122)</f>
        <v>26.399999999999995</v>
      </c>
      <c r="H123" s="21">
        <f t="shared" si="22"/>
        <v>24.5</v>
      </c>
      <c r="I123" s="21">
        <f t="shared" si="22"/>
        <v>108.78</v>
      </c>
      <c r="J123" s="21">
        <f t="shared" si="22"/>
        <v>755.96</v>
      </c>
      <c r="K123" s="27"/>
      <c r="L123" s="21">
        <f>SUM(L117:L122)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 t="s">
        <v>76</v>
      </c>
      <c r="F125" s="51">
        <v>76</v>
      </c>
      <c r="G125" s="51">
        <v>2.0299999999999998</v>
      </c>
      <c r="H125" s="51">
        <v>0</v>
      </c>
      <c r="I125" s="51">
        <v>5.07</v>
      </c>
      <c r="J125" s="51">
        <v>28.88</v>
      </c>
      <c r="K125" s="52"/>
      <c r="L125" s="51"/>
    </row>
    <row r="126" spans="1:12" ht="15">
      <c r="A126" s="25"/>
      <c r="B126" s="16"/>
      <c r="C126" s="11"/>
      <c r="D126" s="12" t="s">
        <v>31</v>
      </c>
      <c r="E126" s="50" t="s">
        <v>119</v>
      </c>
      <c r="F126" s="51">
        <v>200</v>
      </c>
      <c r="G126" s="51">
        <v>2.92</v>
      </c>
      <c r="H126" s="51">
        <v>3.16</v>
      </c>
      <c r="I126" s="51">
        <v>14.44</v>
      </c>
      <c r="J126" s="51">
        <v>95.2</v>
      </c>
      <c r="K126" s="52" t="s">
        <v>120</v>
      </c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276</v>
      </c>
      <c r="G130" s="21">
        <f t="shared" ref="G130:J130" si="23">SUM(G124:G129)</f>
        <v>4.9499999999999993</v>
      </c>
      <c r="H130" s="21">
        <f t="shared" si="23"/>
        <v>3.16</v>
      </c>
      <c r="I130" s="21">
        <f t="shared" si="23"/>
        <v>19.509999999999998</v>
      </c>
      <c r="J130" s="21">
        <f t="shared" si="23"/>
        <v>124.08</v>
      </c>
      <c r="K130" s="27"/>
      <c r="L130" s="21">
        <f>SUM(L124:L129)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2707</v>
      </c>
      <c r="G131" s="34">
        <f t="shared" ref="G131:J131" si="24">G97+G101+G111+G116+G123+G130</f>
        <v>106.37999999999998</v>
      </c>
      <c r="H131" s="34">
        <f t="shared" si="24"/>
        <v>103.56</v>
      </c>
      <c r="I131" s="34">
        <f t="shared" si="24"/>
        <v>488.69999999999993</v>
      </c>
      <c r="J131" s="34">
        <f t="shared" si="24"/>
        <v>3205.3199999999997</v>
      </c>
      <c r="K131" s="35"/>
      <c r="L131" s="34">
        <f>L97+L111+L116+L123+L130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121</v>
      </c>
      <c r="F132" s="48">
        <v>250</v>
      </c>
      <c r="G132" s="48">
        <v>6.49</v>
      </c>
      <c r="H132" s="48">
        <v>7.92</v>
      </c>
      <c r="I132" s="48">
        <v>50.55</v>
      </c>
      <c r="J132" s="48">
        <v>298.18</v>
      </c>
      <c r="K132" s="49" t="s">
        <v>125</v>
      </c>
      <c r="L132" s="48"/>
    </row>
    <row r="133" spans="1:12" ht="15">
      <c r="A133" s="25"/>
      <c r="B133" s="16"/>
      <c r="C133" s="11"/>
      <c r="D133" s="6"/>
      <c r="E133" s="50" t="s">
        <v>122</v>
      </c>
      <c r="F133" s="51">
        <v>150</v>
      </c>
      <c r="G133" s="51">
        <v>4.3499999999999996</v>
      </c>
      <c r="H133" s="51">
        <v>4.8</v>
      </c>
      <c r="I133" s="51">
        <v>7.05</v>
      </c>
      <c r="J133" s="51">
        <v>87.84</v>
      </c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123</v>
      </c>
      <c r="F134" s="51">
        <v>200</v>
      </c>
      <c r="G134" s="51">
        <v>0.08</v>
      </c>
      <c r="H134" s="51">
        <v>0.02</v>
      </c>
      <c r="I134" s="51">
        <v>9.84</v>
      </c>
      <c r="J134" s="51">
        <v>37.799999999999997</v>
      </c>
      <c r="K134" s="52" t="s">
        <v>124</v>
      </c>
      <c r="L134" s="51"/>
    </row>
    <row r="135" spans="1:12" ht="15">
      <c r="A135" s="25"/>
      <c r="B135" s="16"/>
      <c r="C135" s="11"/>
      <c r="D135" s="7" t="s">
        <v>23</v>
      </c>
      <c r="E135" s="50" t="s">
        <v>102</v>
      </c>
      <c r="F135" s="51">
        <v>80</v>
      </c>
      <c r="G135" s="51">
        <v>8.8000000000000007</v>
      </c>
      <c r="H135" s="51">
        <v>11.65</v>
      </c>
      <c r="I135" s="51">
        <v>25.13</v>
      </c>
      <c r="J135" s="51">
        <v>243.74</v>
      </c>
      <c r="K135" s="52" t="s">
        <v>105</v>
      </c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680</v>
      </c>
      <c r="G139" s="21">
        <f t="shared" ref="G139:J139" si="25">SUM(G132:G138)</f>
        <v>19.72</v>
      </c>
      <c r="H139" s="21">
        <f t="shared" si="25"/>
        <v>24.39</v>
      </c>
      <c r="I139" s="21">
        <f t="shared" si="25"/>
        <v>92.57</v>
      </c>
      <c r="J139" s="21">
        <f t="shared" si="25"/>
        <v>667.56</v>
      </c>
      <c r="K139" s="27"/>
      <c r="L139" s="21">
        <f t="shared" ref="L139:L181" si="26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:J143" si="27">SUM(G140:G142)</f>
        <v>0</v>
      </c>
      <c r="H143" s="21">
        <f t="shared" si="27"/>
        <v>0</v>
      </c>
      <c r="I143" s="21">
        <f t="shared" si="27"/>
        <v>0</v>
      </c>
      <c r="J143" s="21">
        <f t="shared" si="27"/>
        <v>0</v>
      </c>
      <c r="K143" s="27"/>
      <c r="L143" s="21">
        <f t="shared" ref="L143" ca="1" si="28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 t="s">
        <v>126</v>
      </c>
      <c r="F145" s="51">
        <v>250</v>
      </c>
      <c r="G145" s="51">
        <v>6.84</v>
      </c>
      <c r="H145" s="51">
        <v>2.46</v>
      </c>
      <c r="I145" s="51">
        <v>22.81</v>
      </c>
      <c r="J145" s="51">
        <v>134.13</v>
      </c>
      <c r="K145" s="52" t="s">
        <v>131</v>
      </c>
      <c r="L145" s="51"/>
    </row>
    <row r="146" spans="1:12" ht="15">
      <c r="A146" s="25"/>
      <c r="B146" s="16"/>
      <c r="C146" s="11"/>
      <c r="D146" s="7" t="s">
        <v>29</v>
      </c>
      <c r="E146" s="50" t="s">
        <v>128</v>
      </c>
      <c r="F146" s="51">
        <v>100</v>
      </c>
      <c r="G146" s="51">
        <v>14.83</v>
      </c>
      <c r="H146" s="51">
        <v>12.44</v>
      </c>
      <c r="I146" s="51">
        <v>9.2899999999999991</v>
      </c>
      <c r="J146" s="51">
        <v>208.7</v>
      </c>
      <c r="K146" s="52" t="s">
        <v>132</v>
      </c>
      <c r="L146" s="51"/>
    </row>
    <row r="147" spans="1:12" ht="15">
      <c r="A147" s="25"/>
      <c r="B147" s="16"/>
      <c r="C147" s="11"/>
      <c r="D147" s="7" t="s">
        <v>30</v>
      </c>
      <c r="E147" s="50" t="s">
        <v>129</v>
      </c>
      <c r="F147" s="51">
        <v>185</v>
      </c>
      <c r="G147" s="51">
        <v>10.37</v>
      </c>
      <c r="H147" s="51">
        <v>11.82</v>
      </c>
      <c r="I147" s="51">
        <v>54.85</v>
      </c>
      <c r="J147" s="51">
        <v>352.14</v>
      </c>
      <c r="K147" s="52" t="s">
        <v>130</v>
      </c>
      <c r="L147" s="51"/>
    </row>
    <row r="148" spans="1:12" ht="15">
      <c r="A148" s="25"/>
      <c r="B148" s="16"/>
      <c r="C148" s="11"/>
      <c r="D148" s="7" t="s">
        <v>31</v>
      </c>
      <c r="E148" s="50" t="s">
        <v>72</v>
      </c>
      <c r="F148" s="51">
        <v>200</v>
      </c>
      <c r="G148" s="51">
        <v>1.02</v>
      </c>
      <c r="H148" s="51">
        <v>0.06</v>
      </c>
      <c r="I148" s="51">
        <v>23.18</v>
      </c>
      <c r="J148" s="51">
        <v>87.6</v>
      </c>
      <c r="K148" s="52" t="s">
        <v>73</v>
      </c>
      <c r="L148" s="51"/>
    </row>
    <row r="149" spans="1:12" ht="15">
      <c r="A149" s="25"/>
      <c r="B149" s="16"/>
      <c r="C149" s="11"/>
      <c r="D149" s="7" t="s">
        <v>32</v>
      </c>
      <c r="E149" s="50" t="s">
        <v>74</v>
      </c>
      <c r="F149" s="51">
        <v>50</v>
      </c>
      <c r="G149" s="51">
        <v>3.31</v>
      </c>
      <c r="H149" s="51">
        <v>0.33</v>
      </c>
      <c r="I149" s="51">
        <v>23.45</v>
      </c>
      <c r="J149" s="51">
        <v>111.95</v>
      </c>
      <c r="K149" s="52"/>
      <c r="L149" s="51"/>
    </row>
    <row r="150" spans="1:12" ht="15">
      <c r="A150" s="25"/>
      <c r="B150" s="16"/>
      <c r="C150" s="11"/>
      <c r="D150" s="7" t="s">
        <v>33</v>
      </c>
      <c r="E150" s="50" t="s">
        <v>49</v>
      </c>
      <c r="F150" s="51">
        <v>50</v>
      </c>
      <c r="G150" s="51">
        <v>3.3</v>
      </c>
      <c r="H150" s="51">
        <v>0.6</v>
      </c>
      <c r="I150" s="51">
        <v>20.85</v>
      </c>
      <c r="J150" s="51">
        <v>96.69</v>
      </c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835</v>
      </c>
      <c r="G153" s="21">
        <f t="shared" ref="G153:J153" si="29">SUM(G144:G152)</f>
        <v>39.67</v>
      </c>
      <c r="H153" s="21">
        <f t="shared" si="29"/>
        <v>27.709999999999997</v>
      </c>
      <c r="I153" s="21">
        <f t="shared" si="29"/>
        <v>154.42999999999998</v>
      </c>
      <c r="J153" s="21">
        <f t="shared" si="29"/>
        <v>991.21</v>
      </c>
      <c r="K153" s="27"/>
      <c r="L153" s="21">
        <f>SUM(L144:L152)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133</v>
      </c>
      <c r="F154" s="51">
        <v>150</v>
      </c>
      <c r="G154" s="51">
        <v>10.09</v>
      </c>
      <c r="H154" s="51">
        <v>14.88</v>
      </c>
      <c r="I154" s="51">
        <v>95.51</v>
      </c>
      <c r="J154" s="51">
        <v>548.17999999999995</v>
      </c>
      <c r="K154" s="52" t="s">
        <v>134</v>
      </c>
      <c r="L154" s="51"/>
    </row>
    <row r="155" spans="1:12" ht="15">
      <c r="A155" s="25"/>
      <c r="B155" s="16"/>
      <c r="C155" s="11"/>
      <c r="D155" s="12" t="s">
        <v>31</v>
      </c>
      <c r="E155" s="50" t="s">
        <v>78</v>
      </c>
      <c r="F155" s="51">
        <v>200</v>
      </c>
      <c r="G155" s="51">
        <v>3.64</v>
      </c>
      <c r="H155" s="51">
        <v>3.34</v>
      </c>
      <c r="I155" s="51">
        <v>24.1</v>
      </c>
      <c r="J155" s="51">
        <v>134.77000000000001</v>
      </c>
      <c r="K155" s="52" t="s">
        <v>135</v>
      </c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350</v>
      </c>
      <c r="G158" s="21">
        <f t="shared" ref="G158:J158" si="30">SUM(G154:G157)</f>
        <v>13.73</v>
      </c>
      <c r="H158" s="21">
        <f t="shared" si="30"/>
        <v>18.22</v>
      </c>
      <c r="I158" s="21">
        <f t="shared" si="30"/>
        <v>119.61000000000001</v>
      </c>
      <c r="J158" s="21">
        <f t="shared" si="30"/>
        <v>682.94999999999993</v>
      </c>
      <c r="K158" s="27"/>
      <c r="L158" s="21">
        <f>SUM(L154:L157)</f>
        <v>0</v>
      </c>
    </row>
    <row r="159" spans="1:12" ht="25.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156</v>
      </c>
      <c r="F159" s="51">
        <v>100</v>
      </c>
      <c r="G159" s="51">
        <v>11.24</v>
      </c>
      <c r="H159" s="51">
        <v>12.18</v>
      </c>
      <c r="I159" s="51">
        <v>11.62</v>
      </c>
      <c r="J159" s="51">
        <v>199.13</v>
      </c>
      <c r="K159" s="52" t="s">
        <v>59</v>
      </c>
      <c r="L159" s="51"/>
    </row>
    <row r="160" spans="1:12" ht="15">
      <c r="A160" s="25"/>
      <c r="B160" s="16"/>
      <c r="C160" s="11"/>
      <c r="D160" s="7" t="s">
        <v>30</v>
      </c>
      <c r="E160" s="50" t="s">
        <v>83</v>
      </c>
      <c r="F160" s="51">
        <v>180</v>
      </c>
      <c r="G160" s="51">
        <v>6.36</v>
      </c>
      <c r="H160" s="51">
        <v>3.57</v>
      </c>
      <c r="I160" s="51">
        <v>40.93</v>
      </c>
      <c r="J160" s="51">
        <v>220.73</v>
      </c>
      <c r="K160" s="52" t="s">
        <v>87</v>
      </c>
      <c r="L160" s="51"/>
    </row>
    <row r="161" spans="1:12" ht="15">
      <c r="A161" s="25"/>
      <c r="B161" s="16"/>
      <c r="C161" s="11"/>
      <c r="D161" s="7" t="s">
        <v>31</v>
      </c>
      <c r="E161" s="50" t="s">
        <v>95</v>
      </c>
      <c r="F161" s="51">
        <v>200</v>
      </c>
      <c r="G161" s="51">
        <v>1</v>
      </c>
      <c r="H161" s="51">
        <v>0.2</v>
      </c>
      <c r="I161" s="51">
        <v>20.6</v>
      </c>
      <c r="J161" s="51">
        <v>86.48</v>
      </c>
      <c r="K161" s="52"/>
      <c r="L161" s="51"/>
    </row>
    <row r="162" spans="1:12" ht="15">
      <c r="A162" s="25"/>
      <c r="B162" s="16"/>
      <c r="C162" s="11"/>
      <c r="D162" s="7" t="s">
        <v>23</v>
      </c>
      <c r="E162" s="50" t="s">
        <v>74</v>
      </c>
      <c r="F162" s="51">
        <v>50</v>
      </c>
      <c r="G162" s="51">
        <v>3.31</v>
      </c>
      <c r="H162" s="51">
        <v>0.33</v>
      </c>
      <c r="I162" s="51">
        <v>23.45</v>
      </c>
      <c r="J162" s="51">
        <v>111.95</v>
      </c>
      <c r="K162" s="52"/>
      <c r="L162" s="51"/>
    </row>
    <row r="163" spans="1:12" ht="15">
      <c r="A163" s="25"/>
      <c r="B163" s="16"/>
      <c r="C163" s="11"/>
      <c r="D163" s="6"/>
      <c r="E163" s="50" t="s">
        <v>49</v>
      </c>
      <c r="F163" s="51">
        <v>50</v>
      </c>
      <c r="G163" s="51">
        <v>3.3</v>
      </c>
      <c r="H163" s="51">
        <v>0.6</v>
      </c>
      <c r="I163" s="51">
        <v>20.85</v>
      </c>
      <c r="J163" s="51">
        <v>96.69</v>
      </c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580</v>
      </c>
      <c r="G165" s="21">
        <f t="shared" ref="G165:J165" si="31">SUM(G159:G164)</f>
        <v>25.21</v>
      </c>
      <c r="H165" s="21">
        <f t="shared" si="31"/>
        <v>16.88</v>
      </c>
      <c r="I165" s="21">
        <f t="shared" si="31"/>
        <v>117.45000000000002</v>
      </c>
      <c r="J165" s="21">
        <f t="shared" si="31"/>
        <v>714.98</v>
      </c>
      <c r="K165" s="27"/>
      <c r="L165" s="21">
        <f>SUM(L159:L164)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98</v>
      </c>
      <c r="F166" s="51">
        <v>200</v>
      </c>
      <c r="G166" s="51">
        <v>5.4</v>
      </c>
      <c r="H166" s="51">
        <v>2</v>
      </c>
      <c r="I166" s="51">
        <v>32.4</v>
      </c>
      <c r="J166" s="51">
        <v>153.12</v>
      </c>
      <c r="K166" s="52"/>
      <c r="L166" s="51"/>
    </row>
    <row r="167" spans="1:12" ht="15">
      <c r="A167" s="25"/>
      <c r="B167" s="16"/>
      <c r="C167" s="11"/>
      <c r="D167" s="12" t="s">
        <v>35</v>
      </c>
      <c r="E167" s="50" t="s">
        <v>99</v>
      </c>
      <c r="F167" s="51">
        <v>56</v>
      </c>
      <c r="G167" s="51">
        <v>4.2</v>
      </c>
      <c r="H167" s="51">
        <v>5.49</v>
      </c>
      <c r="I167" s="51">
        <v>42.95</v>
      </c>
      <c r="J167" s="51">
        <v>108.9</v>
      </c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256</v>
      </c>
      <c r="G172" s="21">
        <f t="shared" ref="G172:J172" si="32">SUM(G166:G171)</f>
        <v>9.6000000000000014</v>
      </c>
      <c r="H172" s="21">
        <f t="shared" si="32"/>
        <v>7.49</v>
      </c>
      <c r="I172" s="21">
        <f t="shared" si="32"/>
        <v>75.349999999999994</v>
      </c>
      <c r="J172" s="21">
        <f t="shared" si="32"/>
        <v>262.02</v>
      </c>
      <c r="K172" s="27"/>
      <c r="L172" s="21">
        <f>SUM(L166:L171)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2701</v>
      </c>
      <c r="G173" s="34">
        <f t="shared" ref="G173:J173" si="33">G139+G143+G153+G158+G165+G172</f>
        <v>107.93</v>
      </c>
      <c r="H173" s="34">
        <f t="shared" si="33"/>
        <v>94.689999999999984</v>
      </c>
      <c r="I173" s="34">
        <f t="shared" si="33"/>
        <v>559.41000000000008</v>
      </c>
      <c r="J173" s="34">
        <f t="shared" si="33"/>
        <v>3318.72</v>
      </c>
      <c r="K173" s="35"/>
      <c r="L173" s="34">
        <f>L139+L153+L158+L165+L172</f>
        <v>0</v>
      </c>
    </row>
    <row r="174" spans="1:12" ht="25.5">
      <c r="A174" s="22">
        <v>1</v>
      </c>
      <c r="B174" s="23">
        <v>5</v>
      </c>
      <c r="C174" s="24" t="s">
        <v>20</v>
      </c>
      <c r="D174" s="5" t="s">
        <v>21</v>
      </c>
      <c r="E174" s="47" t="s">
        <v>136</v>
      </c>
      <c r="F174" s="48">
        <v>250</v>
      </c>
      <c r="G174" s="48">
        <v>20.38</v>
      </c>
      <c r="H174" s="48">
        <v>18.21</v>
      </c>
      <c r="I174" s="48">
        <v>28.3</v>
      </c>
      <c r="J174" s="48">
        <v>403.89</v>
      </c>
      <c r="K174" s="49" t="s">
        <v>137</v>
      </c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119</v>
      </c>
      <c r="F176" s="51">
        <v>200</v>
      </c>
      <c r="G176" s="51">
        <v>2.92</v>
      </c>
      <c r="H176" s="51">
        <v>3.16</v>
      </c>
      <c r="I176" s="51">
        <v>14.44</v>
      </c>
      <c r="J176" s="51">
        <v>95.2</v>
      </c>
      <c r="K176" s="52" t="s">
        <v>120</v>
      </c>
      <c r="L176" s="51"/>
    </row>
    <row r="177" spans="1:12" ht="15">
      <c r="A177" s="25"/>
      <c r="B177" s="16"/>
      <c r="C177" s="11"/>
      <c r="D177" s="7" t="s">
        <v>23</v>
      </c>
      <c r="E177" s="50" t="s">
        <v>48</v>
      </c>
      <c r="F177" s="51">
        <v>60</v>
      </c>
      <c r="G177" s="51">
        <v>3.88</v>
      </c>
      <c r="H177" s="51">
        <v>7.7</v>
      </c>
      <c r="I177" s="51">
        <v>23.58</v>
      </c>
      <c r="J177" s="51">
        <v>181.08</v>
      </c>
      <c r="K177" s="52" t="s">
        <v>52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49</v>
      </c>
      <c r="F179" s="51">
        <v>40</v>
      </c>
      <c r="G179" s="51">
        <v>2.64</v>
      </c>
      <c r="H179" s="51">
        <v>0.48</v>
      </c>
      <c r="I179" s="51">
        <v>16.68</v>
      </c>
      <c r="J179" s="51">
        <v>77.349999999999994</v>
      </c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550</v>
      </c>
      <c r="G181" s="21">
        <f t="shared" ref="G181:J181" si="34">SUM(G174:G180)</f>
        <v>29.819999999999997</v>
      </c>
      <c r="H181" s="21">
        <f t="shared" si="34"/>
        <v>29.55</v>
      </c>
      <c r="I181" s="21">
        <f t="shared" si="34"/>
        <v>83</v>
      </c>
      <c r="J181" s="21">
        <f t="shared" si="34"/>
        <v>757.52</v>
      </c>
      <c r="K181" s="27"/>
      <c r="L181" s="21">
        <f t="shared" si="26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:J185" si="35">SUM(G182:G184)</f>
        <v>0</v>
      </c>
      <c r="H185" s="21">
        <f t="shared" si="35"/>
        <v>0</v>
      </c>
      <c r="I185" s="21">
        <f t="shared" si="35"/>
        <v>0</v>
      </c>
      <c r="J185" s="21">
        <f t="shared" si="35"/>
        <v>0</v>
      </c>
      <c r="K185" s="27"/>
      <c r="L185" s="21">
        <f t="shared" ref="L185" ca="1" si="36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 t="s">
        <v>138</v>
      </c>
      <c r="F187" s="51">
        <v>260</v>
      </c>
      <c r="G187" s="51">
        <v>5.56</v>
      </c>
      <c r="H187" s="51">
        <v>6.45</v>
      </c>
      <c r="I187" s="51">
        <v>16.760000000000002</v>
      </c>
      <c r="J187" s="51">
        <v>140.9</v>
      </c>
      <c r="K187" s="52" t="s">
        <v>140</v>
      </c>
      <c r="L187" s="51"/>
    </row>
    <row r="188" spans="1:12" ht="15">
      <c r="A188" s="25"/>
      <c r="B188" s="16"/>
      <c r="C188" s="11"/>
      <c r="D188" s="7" t="s">
        <v>29</v>
      </c>
      <c r="E188" s="50" t="s">
        <v>139</v>
      </c>
      <c r="F188" s="51">
        <v>110</v>
      </c>
      <c r="G188" s="51">
        <v>12.8</v>
      </c>
      <c r="H188" s="51">
        <v>14.75</v>
      </c>
      <c r="I188" s="51">
        <v>14.89</v>
      </c>
      <c r="J188" s="51">
        <v>172.49</v>
      </c>
      <c r="K188" s="52" t="s">
        <v>141</v>
      </c>
      <c r="L188" s="51"/>
    </row>
    <row r="189" spans="1:12" ht="15">
      <c r="A189" s="25"/>
      <c r="B189" s="16"/>
      <c r="C189" s="11"/>
      <c r="D189" s="7" t="s">
        <v>30</v>
      </c>
      <c r="E189" s="50" t="s">
        <v>111</v>
      </c>
      <c r="F189" s="51">
        <v>185</v>
      </c>
      <c r="G189" s="51">
        <v>11.02</v>
      </c>
      <c r="H189" s="51">
        <v>6.92</v>
      </c>
      <c r="I189" s="51">
        <v>33.75</v>
      </c>
      <c r="J189" s="51">
        <v>229.9</v>
      </c>
      <c r="K189" s="52" t="s">
        <v>112</v>
      </c>
      <c r="L189" s="51"/>
    </row>
    <row r="190" spans="1:12" ht="15">
      <c r="A190" s="25"/>
      <c r="B190" s="16"/>
      <c r="C190" s="11"/>
      <c r="D190" s="7" t="s">
        <v>31</v>
      </c>
      <c r="E190" s="50" t="s">
        <v>56</v>
      </c>
      <c r="F190" s="51">
        <v>200</v>
      </c>
      <c r="G190" s="51">
        <v>1.03</v>
      </c>
      <c r="H190" s="51">
        <v>0.06</v>
      </c>
      <c r="I190" s="51">
        <v>34.119999999999997</v>
      </c>
      <c r="J190" s="51">
        <v>130.78</v>
      </c>
      <c r="K190" s="52" t="s">
        <v>60</v>
      </c>
      <c r="L190" s="51"/>
    </row>
    <row r="191" spans="1:12" ht="15">
      <c r="A191" s="25"/>
      <c r="B191" s="16"/>
      <c r="C191" s="11"/>
      <c r="D191" s="7" t="s">
        <v>32</v>
      </c>
      <c r="E191" s="50" t="s">
        <v>74</v>
      </c>
      <c r="F191" s="51">
        <v>50</v>
      </c>
      <c r="G191" s="51">
        <v>3.31</v>
      </c>
      <c r="H191" s="51">
        <v>0.33</v>
      </c>
      <c r="I191" s="51">
        <v>23.45</v>
      </c>
      <c r="J191" s="51">
        <v>111.95</v>
      </c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49</v>
      </c>
      <c r="F192" s="51">
        <v>50</v>
      </c>
      <c r="G192" s="51">
        <v>3.3</v>
      </c>
      <c r="H192" s="51">
        <v>0.6</v>
      </c>
      <c r="I192" s="51">
        <v>20.85</v>
      </c>
      <c r="J192" s="51">
        <v>96.69</v>
      </c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855</v>
      </c>
      <c r="G195" s="21">
        <f t="shared" ref="G195:J195" si="37">SUM(G186:G194)</f>
        <v>37.019999999999996</v>
      </c>
      <c r="H195" s="21">
        <f t="shared" si="37"/>
        <v>29.109999999999996</v>
      </c>
      <c r="I195" s="21">
        <f t="shared" si="37"/>
        <v>143.82000000000002</v>
      </c>
      <c r="J195" s="21">
        <f t="shared" si="37"/>
        <v>882.71</v>
      </c>
      <c r="K195" s="27"/>
      <c r="L195" s="21">
        <f>SUM(L186:L194)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142</v>
      </c>
      <c r="F196" s="51">
        <v>150</v>
      </c>
      <c r="G196" s="51">
        <v>9.16</v>
      </c>
      <c r="H196" s="51">
        <v>13.35</v>
      </c>
      <c r="I196" s="51">
        <v>74.48</v>
      </c>
      <c r="J196" s="51">
        <v>525.13</v>
      </c>
      <c r="K196" s="52" t="s">
        <v>143</v>
      </c>
      <c r="L196" s="51"/>
    </row>
    <row r="197" spans="1:12" ht="15">
      <c r="A197" s="25"/>
      <c r="B197" s="16"/>
      <c r="C197" s="11"/>
      <c r="D197" s="12" t="s">
        <v>31</v>
      </c>
      <c r="E197" s="50" t="s">
        <v>65</v>
      </c>
      <c r="F197" s="51">
        <v>200</v>
      </c>
      <c r="G197" s="51">
        <v>5.81</v>
      </c>
      <c r="H197" s="51">
        <v>6.41</v>
      </c>
      <c r="I197" s="51">
        <v>9.42</v>
      </c>
      <c r="J197" s="51">
        <v>117.42</v>
      </c>
      <c r="K197" s="52" t="s">
        <v>67</v>
      </c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350</v>
      </c>
      <c r="G200" s="21">
        <f t="shared" ref="G200:J200" si="38">SUM(G196:G199)</f>
        <v>14.969999999999999</v>
      </c>
      <c r="H200" s="21">
        <f t="shared" si="38"/>
        <v>19.759999999999998</v>
      </c>
      <c r="I200" s="21">
        <f t="shared" si="38"/>
        <v>83.9</v>
      </c>
      <c r="J200" s="21">
        <f t="shared" si="38"/>
        <v>642.54999999999995</v>
      </c>
      <c r="K200" s="27"/>
      <c r="L200" s="21">
        <f>SUM(L196:L199)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144</v>
      </c>
      <c r="F201" s="51">
        <v>300</v>
      </c>
      <c r="G201" s="51">
        <v>19.57</v>
      </c>
      <c r="H201" s="51">
        <v>21.3</v>
      </c>
      <c r="I201" s="51">
        <v>37.409999999999997</v>
      </c>
      <c r="J201" s="51">
        <v>434.41</v>
      </c>
      <c r="K201" s="52" t="s">
        <v>145</v>
      </c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 t="s">
        <v>113</v>
      </c>
      <c r="F203" s="51">
        <v>200</v>
      </c>
      <c r="G203" s="51">
        <v>0.72</v>
      </c>
      <c r="H203" s="51">
        <v>0.03</v>
      </c>
      <c r="I203" s="51">
        <v>23.24</v>
      </c>
      <c r="J203" s="51">
        <v>88.19</v>
      </c>
      <c r="K203" s="52" t="s">
        <v>114</v>
      </c>
      <c r="L203" s="51"/>
    </row>
    <row r="204" spans="1:12" ht="15">
      <c r="A204" s="25"/>
      <c r="B204" s="16"/>
      <c r="C204" s="11"/>
      <c r="D204" s="7" t="s">
        <v>23</v>
      </c>
      <c r="E204" s="50" t="s">
        <v>74</v>
      </c>
      <c r="F204" s="51">
        <v>50</v>
      </c>
      <c r="G204" s="51">
        <v>3.31</v>
      </c>
      <c r="H204" s="51">
        <v>0.33</v>
      </c>
      <c r="I204" s="51">
        <v>23.45</v>
      </c>
      <c r="J204" s="51">
        <v>111.95</v>
      </c>
      <c r="K204" s="52"/>
      <c r="L204" s="51"/>
    </row>
    <row r="205" spans="1:12" ht="15">
      <c r="A205" s="25"/>
      <c r="B205" s="16"/>
      <c r="C205" s="11"/>
      <c r="D205" s="6"/>
      <c r="E205" s="50" t="s">
        <v>49</v>
      </c>
      <c r="F205" s="51">
        <v>50</v>
      </c>
      <c r="G205" s="51">
        <v>3.3</v>
      </c>
      <c r="H205" s="51">
        <v>0.6</v>
      </c>
      <c r="I205" s="51">
        <v>20.85</v>
      </c>
      <c r="J205" s="51">
        <v>96.69</v>
      </c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600</v>
      </c>
      <c r="G207" s="21">
        <f t="shared" ref="G207:J207" si="39">SUM(G201:G206)</f>
        <v>26.9</v>
      </c>
      <c r="H207" s="21">
        <f t="shared" si="39"/>
        <v>22.26</v>
      </c>
      <c r="I207" s="21">
        <f t="shared" si="39"/>
        <v>104.94999999999999</v>
      </c>
      <c r="J207" s="21">
        <f t="shared" si="39"/>
        <v>731.24</v>
      </c>
      <c r="K207" s="27"/>
      <c r="L207" s="21">
        <f>SUM(L201:L206)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75</v>
      </c>
      <c r="F208" s="51">
        <v>200</v>
      </c>
      <c r="G208" s="51">
        <v>5.8</v>
      </c>
      <c r="H208" s="51">
        <v>6.4</v>
      </c>
      <c r="I208" s="51">
        <v>8</v>
      </c>
      <c r="J208" s="51">
        <v>116.6</v>
      </c>
      <c r="K208" s="52"/>
      <c r="L208" s="51"/>
    </row>
    <row r="209" spans="1:12" ht="15">
      <c r="A209" s="25"/>
      <c r="B209" s="16"/>
      <c r="C209" s="11"/>
      <c r="D209" s="12" t="s">
        <v>35</v>
      </c>
      <c r="E209" s="50" t="s">
        <v>76</v>
      </c>
      <c r="F209" s="51">
        <v>56</v>
      </c>
      <c r="G209" s="51">
        <v>1.79</v>
      </c>
      <c r="H209" s="51">
        <v>0</v>
      </c>
      <c r="I209" s="51">
        <v>5.48</v>
      </c>
      <c r="J209" s="51">
        <v>25.54</v>
      </c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256</v>
      </c>
      <c r="G214" s="21">
        <f t="shared" ref="G214:J214" si="40">SUM(G208:G213)</f>
        <v>7.59</v>
      </c>
      <c r="H214" s="21">
        <f t="shared" si="40"/>
        <v>6.4</v>
      </c>
      <c r="I214" s="21">
        <f t="shared" si="40"/>
        <v>13.48</v>
      </c>
      <c r="J214" s="21">
        <f t="shared" si="40"/>
        <v>142.13999999999999</v>
      </c>
      <c r="K214" s="27"/>
      <c r="L214" s="21">
        <f>SUM(L208:L213)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2611</v>
      </c>
      <c r="G215" s="34">
        <f>G181+G195+G200+G207+G214</f>
        <v>116.29999999999998</v>
      </c>
      <c r="H215" s="34">
        <f t="shared" ref="H215:J215" si="41">H181+H185+H195+H200+H207+H214</f>
        <v>107.08</v>
      </c>
      <c r="I215" s="34">
        <f t="shared" si="41"/>
        <v>429.15000000000003</v>
      </c>
      <c r="J215" s="34">
        <f t="shared" si="41"/>
        <v>3156.1599999999994</v>
      </c>
      <c r="K215" s="35"/>
      <c r="L215" s="34">
        <f>L181+L195+L200+L207+L214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:J223" si="42">SUM(G216:G222)</f>
        <v>0</v>
      </c>
      <c r="H223" s="21">
        <f t="shared" si="42"/>
        <v>0</v>
      </c>
      <c r="I223" s="21">
        <f t="shared" si="42"/>
        <v>0</v>
      </c>
      <c r="J223" s="21">
        <f t="shared" si="42"/>
        <v>0</v>
      </c>
      <c r="K223" s="27"/>
      <c r="L223" s="21">
        <f t="shared" ref="L223:L265" si="43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J227" si="44">SUM(G224:G226)</f>
        <v>0</v>
      </c>
      <c r="H227" s="21">
        <f t="shared" si="44"/>
        <v>0</v>
      </c>
      <c r="I227" s="21">
        <f t="shared" si="44"/>
        <v>0</v>
      </c>
      <c r="J227" s="21">
        <f t="shared" si="44"/>
        <v>0</v>
      </c>
      <c r="K227" s="27"/>
      <c r="L227" s="21">
        <f t="shared" ref="L227" ca="1" si="4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J237" si="46">SUM(G228:G236)</f>
        <v>0</v>
      </c>
      <c r="H237" s="21">
        <f t="shared" si="46"/>
        <v>0</v>
      </c>
      <c r="I237" s="21">
        <f t="shared" si="46"/>
        <v>0</v>
      </c>
      <c r="J237" s="21">
        <f t="shared" si="46"/>
        <v>0</v>
      </c>
      <c r="K237" s="27"/>
      <c r="L237" s="21">
        <f>SUM(L228:L236)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47">SUM(G238:G241)</f>
        <v>0</v>
      </c>
      <c r="H242" s="21">
        <f t="shared" si="47"/>
        <v>0</v>
      </c>
      <c r="I242" s="21">
        <f t="shared" si="47"/>
        <v>0</v>
      </c>
      <c r="J242" s="21">
        <f t="shared" si="47"/>
        <v>0</v>
      </c>
      <c r="K242" s="27"/>
      <c r="L242" s="21">
        <f>SUM(L238:L241)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J249" si="48">SUM(G243:G248)</f>
        <v>0</v>
      </c>
      <c r="H249" s="21">
        <f t="shared" si="48"/>
        <v>0</v>
      </c>
      <c r="I249" s="21">
        <f t="shared" si="48"/>
        <v>0</v>
      </c>
      <c r="J249" s="21">
        <f t="shared" si="48"/>
        <v>0</v>
      </c>
      <c r="K249" s="27"/>
      <c r="L249" s="21">
        <f>SUM(L243:L248)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J256" si="49">SUM(G250:G255)</f>
        <v>0</v>
      </c>
      <c r="H256" s="21">
        <f t="shared" si="49"/>
        <v>0</v>
      </c>
      <c r="I256" s="21">
        <f t="shared" si="49"/>
        <v>0</v>
      </c>
      <c r="J256" s="21">
        <f t="shared" si="49"/>
        <v>0</v>
      </c>
      <c r="K256" s="27"/>
      <c r="L256" s="21">
        <f>SUM(L250:L255)</f>
        <v>0</v>
      </c>
    </row>
    <row r="257" spans="1:12" ht="15.75" customHeight="1" thickBot="1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0</v>
      </c>
      <c r="G257" s="34">
        <f t="shared" ref="G257:J257" si="50">G223+G227+G237+G242+G249+G256</f>
        <v>0</v>
      </c>
      <c r="H257" s="34">
        <f t="shared" si="50"/>
        <v>0</v>
      </c>
      <c r="I257" s="34">
        <f t="shared" si="50"/>
        <v>0</v>
      </c>
      <c r="J257" s="34">
        <f t="shared" si="50"/>
        <v>0</v>
      </c>
      <c r="K257" s="35"/>
      <c r="L257" s="34">
        <f>L223+L237+L242+L249+L256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:J265" si="51">SUM(G258:G264)</f>
        <v>0</v>
      </c>
      <c r="H265" s="21">
        <f t="shared" si="51"/>
        <v>0</v>
      </c>
      <c r="I265" s="21">
        <f t="shared" si="51"/>
        <v>0</v>
      </c>
      <c r="J265" s="21">
        <f t="shared" si="51"/>
        <v>0</v>
      </c>
      <c r="K265" s="27"/>
      <c r="L265" s="21">
        <f t="shared" si="43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J269" si="52">SUM(G266:G268)</f>
        <v>0</v>
      </c>
      <c r="H269" s="21">
        <f t="shared" si="52"/>
        <v>0</v>
      </c>
      <c r="I269" s="21">
        <f t="shared" si="52"/>
        <v>0</v>
      </c>
      <c r="J269" s="21">
        <f t="shared" si="52"/>
        <v>0</v>
      </c>
      <c r="K269" s="27"/>
      <c r="L269" s="21">
        <f t="shared" ref="L269" ca="1" si="53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J279" si="54">SUM(G270:G278)</f>
        <v>0</v>
      </c>
      <c r="H279" s="21">
        <f t="shared" si="54"/>
        <v>0</v>
      </c>
      <c r="I279" s="21">
        <f t="shared" si="54"/>
        <v>0</v>
      </c>
      <c r="J279" s="21">
        <f t="shared" si="54"/>
        <v>0</v>
      </c>
      <c r="K279" s="27"/>
      <c r="L279" s="21">
        <f>SUM(L270:L278)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55">SUM(G280:G283)</f>
        <v>0</v>
      </c>
      <c r="H284" s="21">
        <f t="shared" si="55"/>
        <v>0</v>
      </c>
      <c r="I284" s="21">
        <f t="shared" si="55"/>
        <v>0</v>
      </c>
      <c r="J284" s="21">
        <f t="shared" si="55"/>
        <v>0</v>
      </c>
      <c r="K284" s="27"/>
      <c r="L284" s="21">
        <f>SUM(L280:L283)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J291" si="56">SUM(G285:G290)</f>
        <v>0</v>
      </c>
      <c r="H291" s="21">
        <f t="shared" si="56"/>
        <v>0</v>
      </c>
      <c r="I291" s="21">
        <f t="shared" si="56"/>
        <v>0</v>
      </c>
      <c r="J291" s="21">
        <f t="shared" si="56"/>
        <v>0</v>
      </c>
      <c r="K291" s="27"/>
      <c r="L291" s="21">
        <f>SUM(L285:L290)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J298" si="57">SUM(G292:G297)</f>
        <v>0</v>
      </c>
      <c r="H298" s="21">
        <f t="shared" si="57"/>
        <v>0</v>
      </c>
      <c r="I298" s="21">
        <f t="shared" si="57"/>
        <v>0</v>
      </c>
      <c r="J298" s="21">
        <f t="shared" si="57"/>
        <v>0</v>
      </c>
      <c r="K298" s="27"/>
      <c r="L298" s="21">
        <f>SUM(L292:L297)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0</v>
      </c>
      <c r="G299" s="34">
        <f t="shared" ref="G299:J299" si="58">G265+G269+G279+G284+G291+G298</f>
        <v>0</v>
      </c>
      <c r="H299" s="34">
        <f t="shared" si="58"/>
        <v>0</v>
      </c>
      <c r="I299" s="34">
        <f t="shared" si="58"/>
        <v>0</v>
      </c>
      <c r="J299" s="34">
        <f t="shared" si="58"/>
        <v>0</v>
      </c>
      <c r="K299" s="35"/>
      <c r="L299" s="34">
        <f>L265+L279+L284+L291+L298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146</v>
      </c>
      <c r="F300" s="48">
        <v>300</v>
      </c>
      <c r="G300" s="48">
        <v>6.12</v>
      </c>
      <c r="H300" s="48">
        <v>9.2799999999999994</v>
      </c>
      <c r="I300" s="48">
        <v>32.869999999999997</v>
      </c>
      <c r="J300" s="48">
        <v>237.77</v>
      </c>
      <c r="K300" s="49" t="s">
        <v>147</v>
      </c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47</v>
      </c>
      <c r="F302" s="51">
        <v>200</v>
      </c>
      <c r="G302" s="51">
        <v>3.14</v>
      </c>
      <c r="H302" s="51">
        <v>3.21</v>
      </c>
      <c r="I302" s="51">
        <v>14.39</v>
      </c>
      <c r="J302" s="51">
        <v>96.37</v>
      </c>
      <c r="K302" s="52" t="s">
        <v>51</v>
      </c>
      <c r="L302" s="51"/>
    </row>
    <row r="303" spans="1:12" ht="15">
      <c r="A303" s="25"/>
      <c r="B303" s="16"/>
      <c r="C303" s="11"/>
      <c r="D303" s="7" t="s">
        <v>23</v>
      </c>
      <c r="E303" s="50" t="s">
        <v>48</v>
      </c>
      <c r="F303" s="51">
        <v>65</v>
      </c>
      <c r="G303" s="51">
        <v>4.2</v>
      </c>
      <c r="H303" s="51">
        <v>8.34</v>
      </c>
      <c r="I303" s="51">
        <v>25.55</v>
      </c>
      <c r="J303" s="51">
        <v>196.17</v>
      </c>
      <c r="K303" s="52" t="s">
        <v>52</v>
      </c>
      <c r="L303" s="51"/>
    </row>
    <row r="304" spans="1:12" ht="15">
      <c r="A304" s="25"/>
      <c r="B304" s="16"/>
      <c r="C304" s="11"/>
      <c r="D304" s="7" t="s">
        <v>24</v>
      </c>
      <c r="E304" s="50" t="s">
        <v>103</v>
      </c>
      <c r="F304" s="51">
        <v>100</v>
      </c>
      <c r="G304" s="51">
        <v>0.4</v>
      </c>
      <c r="H304" s="51">
        <v>0.4</v>
      </c>
      <c r="I304" s="51">
        <v>11.6</v>
      </c>
      <c r="J304" s="51">
        <v>48.68</v>
      </c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665</v>
      </c>
      <c r="G307" s="21">
        <f t="shared" ref="G307:J307" si="59">SUM(G300:G306)</f>
        <v>13.860000000000001</v>
      </c>
      <c r="H307" s="21">
        <f t="shared" si="59"/>
        <v>21.229999999999997</v>
      </c>
      <c r="I307" s="21">
        <f t="shared" si="59"/>
        <v>84.41</v>
      </c>
      <c r="J307" s="21">
        <f t="shared" si="59"/>
        <v>578.9899999999999</v>
      </c>
      <c r="K307" s="27"/>
      <c r="L307" s="21">
        <f t="shared" ref="L307:L349" si="60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61">SUM(G308:G310)</f>
        <v>0</v>
      </c>
      <c r="H311" s="21">
        <f t="shared" si="61"/>
        <v>0</v>
      </c>
      <c r="I311" s="21">
        <f t="shared" si="61"/>
        <v>0</v>
      </c>
      <c r="J311" s="21">
        <f t="shared" si="61"/>
        <v>0</v>
      </c>
      <c r="K311" s="27"/>
      <c r="L311" s="21">
        <f t="shared" ref="L311" ca="1" si="62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148</v>
      </c>
      <c r="F313" s="51">
        <v>280</v>
      </c>
      <c r="G313" s="51">
        <v>5.14</v>
      </c>
      <c r="H313" s="51">
        <v>8.52</v>
      </c>
      <c r="I313" s="51">
        <v>17.54</v>
      </c>
      <c r="J313" s="51">
        <v>164.91</v>
      </c>
      <c r="K313" s="52" t="s">
        <v>149</v>
      </c>
      <c r="L313" s="51"/>
    </row>
    <row r="314" spans="1:12" ht="15">
      <c r="A314" s="25"/>
      <c r="B314" s="16"/>
      <c r="C314" s="11"/>
      <c r="D314" s="7" t="s">
        <v>29</v>
      </c>
      <c r="E314" s="50" t="s">
        <v>150</v>
      </c>
      <c r="F314" s="51">
        <v>100</v>
      </c>
      <c r="G314" s="51">
        <v>12.72</v>
      </c>
      <c r="H314" s="51">
        <v>14.22</v>
      </c>
      <c r="I314" s="51">
        <v>13.97</v>
      </c>
      <c r="J314" s="51">
        <v>190.73</v>
      </c>
      <c r="K314" s="52" t="s">
        <v>151</v>
      </c>
      <c r="L314" s="51"/>
    </row>
    <row r="315" spans="1:12" ht="15">
      <c r="A315" s="25"/>
      <c r="B315" s="16"/>
      <c r="C315" s="11"/>
      <c r="D315" s="7" t="s">
        <v>30</v>
      </c>
      <c r="E315" s="50" t="s">
        <v>83</v>
      </c>
      <c r="F315" s="51">
        <v>180</v>
      </c>
      <c r="G315" s="51">
        <v>6.36</v>
      </c>
      <c r="H315" s="51">
        <v>3.57</v>
      </c>
      <c r="I315" s="51">
        <v>40.93</v>
      </c>
      <c r="J315" s="51">
        <v>220.73</v>
      </c>
      <c r="K315" s="52" t="s">
        <v>87</v>
      </c>
      <c r="L315" s="51"/>
    </row>
    <row r="316" spans="1:12" ht="15">
      <c r="A316" s="25"/>
      <c r="B316" s="16"/>
      <c r="C316" s="11"/>
      <c r="D316" s="7" t="s">
        <v>31</v>
      </c>
      <c r="E316" s="50" t="s">
        <v>72</v>
      </c>
      <c r="F316" s="51">
        <v>200</v>
      </c>
      <c r="G316" s="51">
        <v>1.02</v>
      </c>
      <c r="H316" s="51">
        <v>0.06</v>
      </c>
      <c r="I316" s="51">
        <v>23.18</v>
      </c>
      <c r="J316" s="51">
        <v>87.6</v>
      </c>
      <c r="K316" s="52" t="s">
        <v>73</v>
      </c>
      <c r="L316" s="51"/>
    </row>
    <row r="317" spans="1:12" ht="15">
      <c r="A317" s="25"/>
      <c r="B317" s="16"/>
      <c r="C317" s="11"/>
      <c r="D317" s="7" t="s">
        <v>32</v>
      </c>
      <c r="E317" s="50" t="s">
        <v>74</v>
      </c>
      <c r="F317" s="51">
        <v>50</v>
      </c>
      <c r="G317" s="51">
        <v>3.31</v>
      </c>
      <c r="H317" s="51">
        <v>0.33</v>
      </c>
      <c r="I317" s="51">
        <v>23.45</v>
      </c>
      <c r="J317" s="51">
        <v>111.95</v>
      </c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49</v>
      </c>
      <c r="F318" s="51">
        <v>50</v>
      </c>
      <c r="G318" s="51">
        <v>3.3</v>
      </c>
      <c r="H318" s="51">
        <v>0.6</v>
      </c>
      <c r="I318" s="51">
        <v>20.85</v>
      </c>
      <c r="J318" s="51">
        <v>96.69</v>
      </c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860</v>
      </c>
      <c r="G321" s="21">
        <f t="shared" ref="G321:J321" si="63">SUM(G312:G320)</f>
        <v>31.849999999999998</v>
      </c>
      <c r="H321" s="21">
        <f t="shared" si="63"/>
        <v>27.3</v>
      </c>
      <c r="I321" s="21">
        <f t="shared" si="63"/>
        <v>139.92000000000002</v>
      </c>
      <c r="J321" s="21">
        <f t="shared" si="63"/>
        <v>872.61000000000013</v>
      </c>
      <c r="K321" s="27"/>
      <c r="L321" s="21">
        <f>SUM(L312:L320)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152</v>
      </c>
      <c r="F322" s="51">
        <v>150</v>
      </c>
      <c r="G322" s="51">
        <v>11.19</v>
      </c>
      <c r="H322" s="51">
        <v>11.13</v>
      </c>
      <c r="I322" s="51">
        <v>56.99</v>
      </c>
      <c r="J322" s="51">
        <v>371.26</v>
      </c>
      <c r="K322" s="52" t="s">
        <v>153</v>
      </c>
      <c r="L322" s="51"/>
    </row>
    <row r="323" spans="1:12" ht="15">
      <c r="A323" s="25"/>
      <c r="B323" s="16"/>
      <c r="C323" s="11"/>
      <c r="D323" s="12" t="s">
        <v>31</v>
      </c>
      <c r="E323" s="50" t="s">
        <v>119</v>
      </c>
      <c r="F323" s="51">
        <v>200</v>
      </c>
      <c r="G323" s="51">
        <v>2.92</v>
      </c>
      <c r="H323" s="51">
        <v>3.16</v>
      </c>
      <c r="I323" s="51">
        <v>14.44</v>
      </c>
      <c r="J323" s="51">
        <v>95.2</v>
      </c>
      <c r="K323" s="52" t="s">
        <v>120</v>
      </c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350</v>
      </c>
      <c r="G326" s="21">
        <f t="shared" ref="G326:J326" si="64">SUM(G322:G325)</f>
        <v>14.11</v>
      </c>
      <c r="H326" s="21">
        <f t="shared" si="64"/>
        <v>14.290000000000001</v>
      </c>
      <c r="I326" s="21">
        <f t="shared" si="64"/>
        <v>71.430000000000007</v>
      </c>
      <c r="J326" s="21">
        <f t="shared" si="64"/>
        <v>466.46</v>
      </c>
      <c r="K326" s="27"/>
      <c r="L326" s="21">
        <f>SUM(L322:L325)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127</v>
      </c>
      <c r="F327" s="51">
        <v>100</v>
      </c>
      <c r="G327" s="51">
        <v>14.83</v>
      </c>
      <c r="H327" s="51">
        <v>12.44</v>
      </c>
      <c r="I327" s="51">
        <v>9.2899999999999991</v>
      </c>
      <c r="J327" s="51">
        <v>208.7</v>
      </c>
      <c r="K327" s="52" t="s">
        <v>132</v>
      </c>
      <c r="L327" s="51"/>
    </row>
    <row r="328" spans="1:12" ht="15">
      <c r="A328" s="25"/>
      <c r="B328" s="16"/>
      <c r="C328" s="11"/>
      <c r="D328" s="7" t="s">
        <v>30</v>
      </c>
      <c r="E328" s="50" t="s">
        <v>183</v>
      </c>
      <c r="F328" s="51">
        <v>200</v>
      </c>
      <c r="G328" s="51">
        <v>5.04</v>
      </c>
      <c r="H328" s="51">
        <v>9.5299999999999994</v>
      </c>
      <c r="I328" s="51">
        <v>52.8</v>
      </c>
      <c r="J328" s="51">
        <v>316.77999999999997</v>
      </c>
      <c r="K328" s="52" t="s">
        <v>155</v>
      </c>
      <c r="L328" s="51"/>
    </row>
    <row r="329" spans="1:12" ht="15">
      <c r="A329" s="25"/>
      <c r="B329" s="16"/>
      <c r="C329" s="11"/>
      <c r="D329" s="7" t="s">
        <v>31</v>
      </c>
      <c r="E329" s="50" t="s">
        <v>95</v>
      </c>
      <c r="F329" s="51">
        <v>200</v>
      </c>
      <c r="G329" s="51">
        <v>1</v>
      </c>
      <c r="H329" s="51">
        <v>0.2</v>
      </c>
      <c r="I329" s="51">
        <v>20.6</v>
      </c>
      <c r="J329" s="51">
        <v>86.48</v>
      </c>
      <c r="K329" s="52"/>
      <c r="L329" s="51"/>
    </row>
    <row r="330" spans="1:12" ht="15">
      <c r="A330" s="25"/>
      <c r="B330" s="16"/>
      <c r="C330" s="11"/>
      <c r="D330" s="7" t="s">
        <v>23</v>
      </c>
      <c r="E330" s="50" t="s">
        <v>74</v>
      </c>
      <c r="F330" s="51">
        <v>50</v>
      </c>
      <c r="G330" s="51">
        <v>3.31</v>
      </c>
      <c r="H330" s="51">
        <v>0.33</v>
      </c>
      <c r="I330" s="51">
        <v>23.45</v>
      </c>
      <c r="J330" s="51">
        <v>111.95</v>
      </c>
      <c r="K330" s="52"/>
      <c r="L330" s="51"/>
    </row>
    <row r="331" spans="1:12" ht="15">
      <c r="A331" s="25"/>
      <c r="B331" s="16"/>
      <c r="C331" s="11"/>
      <c r="D331" s="6"/>
      <c r="E331" s="50" t="s">
        <v>49</v>
      </c>
      <c r="F331" s="51">
        <v>50</v>
      </c>
      <c r="G331" s="51">
        <v>3.3</v>
      </c>
      <c r="H331" s="51">
        <v>0.6</v>
      </c>
      <c r="I331" s="51">
        <v>20.85</v>
      </c>
      <c r="J331" s="51">
        <v>96.69</v>
      </c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600</v>
      </c>
      <c r="G333" s="21">
        <f t="shared" ref="G333:J333" si="65">SUM(G327:G332)</f>
        <v>27.48</v>
      </c>
      <c r="H333" s="21">
        <f t="shared" si="65"/>
        <v>23.099999999999998</v>
      </c>
      <c r="I333" s="21">
        <f t="shared" si="65"/>
        <v>126.99000000000001</v>
      </c>
      <c r="J333" s="21">
        <f t="shared" si="65"/>
        <v>820.60000000000014</v>
      </c>
      <c r="K333" s="27"/>
      <c r="L333" s="21">
        <f>SUM(L327:L332)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 t="s">
        <v>99</v>
      </c>
      <c r="F335" s="51">
        <v>52</v>
      </c>
      <c r="G335" s="51">
        <v>3.9</v>
      </c>
      <c r="H335" s="51">
        <v>5.0999999999999996</v>
      </c>
      <c r="I335" s="51">
        <v>39.9</v>
      </c>
      <c r="J335" s="51">
        <v>98.01</v>
      </c>
      <c r="K335" s="52"/>
      <c r="L335" s="51"/>
    </row>
    <row r="336" spans="1:12" ht="15">
      <c r="A336" s="25"/>
      <c r="B336" s="16"/>
      <c r="C336" s="11"/>
      <c r="D336" s="12" t="s">
        <v>31</v>
      </c>
      <c r="E336" s="50" t="s">
        <v>65</v>
      </c>
      <c r="F336" s="51">
        <v>200</v>
      </c>
      <c r="G336" s="51">
        <v>5.81</v>
      </c>
      <c r="H336" s="51">
        <v>6.41</v>
      </c>
      <c r="I336" s="51">
        <v>9.42</v>
      </c>
      <c r="J336" s="51">
        <v>169.61</v>
      </c>
      <c r="K336" s="52" t="s">
        <v>67</v>
      </c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252</v>
      </c>
      <c r="G340" s="21">
        <f t="shared" ref="G340:J340" si="66">SUM(G334:G339)</f>
        <v>9.7099999999999991</v>
      </c>
      <c r="H340" s="21">
        <f t="shared" si="66"/>
        <v>11.51</v>
      </c>
      <c r="I340" s="21">
        <f t="shared" si="66"/>
        <v>49.32</v>
      </c>
      <c r="J340" s="21">
        <f t="shared" si="66"/>
        <v>267.62</v>
      </c>
      <c r="K340" s="27"/>
      <c r="L340" s="21">
        <f>SUM(L334:L339)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2727</v>
      </c>
      <c r="G341" s="34">
        <f t="shared" ref="G341:J341" si="67">G307+G311+G321+G326+G333+G340</f>
        <v>97.009999999999991</v>
      </c>
      <c r="H341" s="34">
        <f t="shared" si="67"/>
        <v>97.43</v>
      </c>
      <c r="I341" s="34">
        <f t="shared" si="67"/>
        <v>472.07</v>
      </c>
      <c r="J341" s="34">
        <f t="shared" si="67"/>
        <v>3006.2799999999997</v>
      </c>
      <c r="K341" s="35"/>
      <c r="L341" s="34">
        <f>L307+L321+L326+L333+L340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157</v>
      </c>
      <c r="F342" s="48">
        <v>280</v>
      </c>
      <c r="G342" s="48">
        <v>8.36</v>
      </c>
      <c r="H342" s="48">
        <v>7.36</v>
      </c>
      <c r="I342" s="48">
        <v>47.14</v>
      </c>
      <c r="J342" s="48">
        <v>281.54000000000002</v>
      </c>
      <c r="K342" s="49" t="s">
        <v>158</v>
      </c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123</v>
      </c>
      <c r="F344" s="51">
        <v>200</v>
      </c>
      <c r="G344" s="51">
        <v>0.08</v>
      </c>
      <c r="H344" s="51">
        <v>0.02</v>
      </c>
      <c r="I344" s="51">
        <v>9.84</v>
      </c>
      <c r="J344" s="51">
        <v>37.799999999999997</v>
      </c>
      <c r="K344" s="52" t="s">
        <v>124</v>
      </c>
      <c r="L344" s="51"/>
    </row>
    <row r="345" spans="1:12" ht="15">
      <c r="A345" s="15"/>
      <c r="B345" s="16"/>
      <c r="C345" s="11"/>
      <c r="D345" s="7" t="s">
        <v>23</v>
      </c>
      <c r="E345" s="50" t="s">
        <v>102</v>
      </c>
      <c r="F345" s="51">
        <v>100</v>
      </c>
      <c r="G345" s="51">
        <v>11</v>
      </c>
      <c r="H345" s="51">
        <v>14.56</v>
      </c>
      <c r="I345" s="51">
        <v>31.41</v>
      </c>
      <c r="J345" s="51">
        <v>304.67</v>
      </c>
      <c r="K345" s="52" t="s">
        <v>105</v>
      </c>
      <c r="L345" s="51"/>
    </row>
    <row r="346" spans="1:12" ht="15">
      <c r="A346" s="15"/>
      <c r="B346" s="16"/>
      <c r="C346" s="11"/>
      <c r="D346" s="7" t="s">
        <v>24</v>
      </c>
      <c r="E346" s="50" t="s">
        <v>49</v>
      </c>
      <c r="F346" s="51">
        <v>50</v>
      </c>
      <c r="G346" s="51">
        <v>3.3</v>
      </c>
      <c r="H346" s="51">
        <v>0.6</v>
      </c>
      <c r="I346" s="51">
        <v>20.85</v>
      </c>
      <c r="J346" s="51">
        <v>96.69</v>
      </c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630</v>
      </c>
      <c r="G349" s="21">
        <f t="shared" ref="G349:J349" si="68">SUM(G342:G348)</f>
        <v>22.74</v>
      </c>
      <c r="H349" s="21">
        <f t="shared" si="68"/>
        <v>22.540000000000003</v>
      </c>
      <c r="I349" s="21">
        <f t="shared" si="68"/>
        <v>109.24000000000001</v>
      </c>
      <c r="J349" s="21">
        <f t="shared" si="68"/>
        <v>720.7</v>
      </c>
      <c r="K349" s="27"/>
      <c r="L349" s="21">
        <f t="shared" si="60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69">SUM(G350:G352)</f>
        <v>0</v>
      </c>
      <c r="H353" s="21">
        <f t="shared" si="69"/>
        <v>0</v>
      </c>
      <c r="I353" s="21">
        <f t="shared" si="69"/>
        <v>0</v>
      </c>
      <c r="J353" s="21">
        <f t="shared" si="69"/>
        <v>0</v>
      </c>
      <c r="K353" s="27"/>
      <c r="L353" s="21">
        <f t="shared" ref="L353" ca="1" si="70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 t="s">
        <v>159</v>
      </c>
      <c r="F355" s="51">
        <v>260</v>
      </c>
      <c r="G355" s="51">
        <v>4.79</v>
      </c>
      <c r="H355" s="51">
        <v>6.06</v>
      </c>
      <c r="I355" s="51">
        <v>40.799999999999997</v>
      </c>
      <c r="J355" s="51">
        <v>135.72</v>
      </c>
      <c r="K355" s="52" t="s">
        <v>161</v>
      </c>
      <c r="L355" s="51"/>
    </row>
    <row r="356" spans="1:12" ht="15">
      <c r="A356" s="15"/>
      <c r="B356" s="16"/>
      <c r="C356" s="11"/>
      <c r="D356" s="7" t="s">
        <v>29</v>
      </c>
      <c r="E356" s="50" t="s">
        <v>160</v>
      </c>
      <c r="F356" s="51">
        <v>250</v>
      </c>
      <c r="G356" s="51">
        <v>19.559999999999999</v>
      </c>
      <c r="H356" s="51">
        <v>23.44</v>
      </c>
      <c r="I356" s="51">
        <v>35.64</v>
      </c>
      <c r="J356" s="51">
        <v>336.36</v>
      </c>
      <c r="K356" s="52" t="s">
        <v>162</v>
      </c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84</v>
      </c>
      <c r="F358" s="51">
        <v>200</v>
      </c>
      <c r="G358" s="51">
        <v>0.24</v>
      </c>
      <c r="H358" s="51">
        <v>0.1</v>
      </c>
      <c r="I358" s="51">
        <v>14.6</v>
      </c>
      <c r="J358" s="51">
        <v>55.74</v>
      </c>
      <c r="K358" s="52" t="s">
        <v>88</v>
      </c>
      <c r="L358" s="51"/>
    </row>
    <row r="359" spans="1:12" ht="15">
      <c r="A359" s="15"/>
      <c r="B359" s="16"/>
      <c r="C359" s="11"/>
      <c r="D359" s="7" t="s">
        <v>32</v>
      </c>
      <c r="E359" s="50" t="s">
        <v>74</v>
      </c>
      <c r="F359" s="51">
        <v>50</v>
      </c>
      <c r="G359" s="51">
        <v>3.31</v>
      </c>
      <c r="H359" s="51">
        <v>0.33</v>
      </c>
      <c r="I359" s="51">
        <v>23.45</v>
      </c>
      <c r="J359" s="51">
        <v>111.95</v>
      </c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49</v>
      </c>
      <c r="F360" s="51">
        <v>50</v>
      </c>
      <c r="G360" s="51">
        <v>3.3</v>
      </c>
      <c r="H360" s="51">
        <v>0.6</v>
      </c>
      <c r="I360" s="51">
        <v>20.85</v>
      </c>
      <c r="J360" s="51">
        <v>96.69</v>
      </c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810</v>
      </c>
      <c r="G363" s="21">
        <f t="shared" ref="G363:J363" si="71">SUM(G354:G362)</f>
        <v>31.199999999999996</v>
      </c>
      <c r="H363" s="21">
        <f t="shared" si="71"/>
        <v>30.53</v>
      </c>
      <c r="I363" s="21">
        <f t="shared" si="71"/>
        <v>135.34</v>
      </c>
      <c r="J363" s="21">
        <f t="shared" si="71"/>
        <v>736.46</v>
      </c>
      <c r="K363" s="27"/>
      <c r="L363" s="21">
        <f>SUM(L354:L362)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64</v>
      </c>
      <c r="F364" s="51">
        <v>150</v>
      </c>
      <c r="G364" s="51">
        <v>11.6</v>
      </c>
      <c r="H364" s="51">
        <v>11.1</v>
      </c>
      <c r="I364" s="51">
        <v>93.02</v>
      </c>
      <c r="J364" s="51">
        <v>510.3</v>
      </c>
      <c r="K364" s="52" t="s">
        <v>66</v>
      </c>
      <c r="L364" s="51"/>
    </row>
    <row r="365" spans="1:12" ht="15">
      <c r="A365" s="15"/>
      <c r="B365" s="16"/>
      <c r="C365" s="11"/>
      <c r="D365" s="12" t="s">
        <v>31</v>
      </c>
      <c r="E365" s="50" t="s">
        <v>65</v>
      </c>
      <c r="F365" s="51">
        <v>200</v>
      </c>
      <c r="G365" s="51">
        <v>5.81</v>
      </c>
      <c r="H365" s="51">
        <v>6.41</v>
      </c>
      <c r="I365" s="51">
        <v>9.42</v>
      </c>
      <c r="J365" s="51">
        <v>117.42</v>
      </c>
      <c r="K365" s="52" t="s">
        <v>67</v>
      </c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350</v>
      </c>
      <c r="G368" s="21">
        <f t="shared" ref="G368:J368" si="72">SUM(G364:G367)</f>
        <v>17.41</v>
      </c>
      <c r="H368" s="21">
        <f t="shared" si="72"/>
        <v>17.509999999999998</v>
      </c>
      <c r="I368" s="21">
        <f t="shared" si="72"/>
        <v>102.44</v>
      </c>
      <c r="J368" s="21">
        <f t="shared" si="72"/>
        <v>627.72</v>
      </c>
      <c r="K368" s="27"/>
      <c r="L368" s="21">
        <f>SUM(L364:L367)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68</v>
      </c>
      <c r="F369" s="51">
        <v>120</v>
      </c>
      <c r="G369" s="51">
        <v>20.39</v>
      </c>
      <c r="H369" s="51">
        <v>20.36</v>
      </c>
      <c r="I369" s="51">
        <v>9.6199999999999992</v>
      </c>
      <c r="J369" s="51">
        <v>183.89</v>
      </c>
      <c r="K369" s="52" t="s">
        <v>69</v>
      </c>
      <c r="L369" s="51"/>
    </row>
    <row r="370" spans="1:12" ht="15">
      <c r="A370" s="15"/>
      <c r="B370" s="16"/>
      <c r="C370" s="11"/>
      <c r="D370" s="7" t="s">
        <v>30</v>
      </c>
      <c r="E370" s="50" t="s">
        <v>70</v>
      </c>
      <c r="F370" s="51">
        <v>200</v>
      </c>
      <c r="G370" s="51">
        <v>8.77</v>
      </c>
      <c r="H370" s="51">
        <v>2.29</v>
      </c>
      <c r="I370" s="51">
        <v>45.96</v>
      </c>
      <c r="J370" s="51">
        <v>227.88</v>
      </c>
      <c r="K370" s="52" t="s">
        <v>71</v>
      </c>
      <c r="L370" s="51"/>
    </row>
    <row r="371" spans="1:12" ht="15">
      <c r="A371" s="15"/>
      <c r="B371" s="16"/>
      <c r="C371" s="11"/>
      <c r="D371" s="7" t="s">
        <v>31</v>
      </c>
      <c r="E371" s="50" t="s">
        <v>72</v>
      </c>
      <c r="F371" s="51">
        <v>200</v>
      </c>
      <c r="G371" s="51">
        <v>1.02</v>
      </c>
      <c r="H371" s="51">
        <v>0.06</v>
      </c>
      <c r="I371" s="51">
        <v>23.18</v>
      </c>
      <c r="J371" s="51">
        <v>87.6</v>
      </c>
      <c r="K371" s="52" t="s">
        <v>73</v>
      </c>
      <c r="L371" s="51"/>
    </row>
    <row r="372" spans="1:12" ht="15">
      <c r="A372" s="15"/>
      <c r="B372" s="16"/>
      <c r="C372" s="11"/>
      <c r="D372" s="7" t="s">
        <v>23</v>
      </c>
      <c r="E372" s="50" t="s">
        <v>74</v>
      </c>
      <c r="F372" s="51">
        <v>50</v>
      </c>
      <c r="G372" s="51">
        <v>3.31</v>
      </c>
      <c r="H372" s="51">
        <v>0.33</v>
      </c>
      <c r="I372" s="51">
        <v>23.45</v>
      </c>
      <c r="J372" s="51">
        <v>111.95</v>
      </c>
      <c r="K372" s="52"/>
      <c r="L372" s="51"/>
    </row>
    <row r="373" spans="1:12" ht="15">
      <c r="A373" s="15"/>
      <c r="B373" s="16"/>
      <c r="C373" s="11"/>
      <c r="D373" s="6"/>
      <c r="E373" s="50" t="s">
        <v>49</v>
      </c>
      <c r="F373" s="51">
        <v>50</v>
      </c>
      <c r="G373" s="51">
        <v>3.3</v>
      </c>
      <c r="H373" s="51">
        <v>0.6</v>
      </c>
      <c r="I373" s="51">
        <v>20.85</v>
      </c>
      <c r="J373" s="51">
        <v>96.69</v>
      </c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620</v>
      </c>
      <c r="G375" s="21">
        <f t="shared" ref="G375:J375" si="73">SUM(G369:G374)</f>
        <v>36.79</v>
      </c>
      <c r="H375" s="21">
        <f t="shared" si="73"/>
        <v>23.639999999999997</v>
      </c>
      <c r="I375" s="21">
        <f t="shared" si="73"/>
        <v>123.06</v>
      </c>
      <c r="J375" s="21">
        <f t="shared" si="73"/>
        <v>708.01</v>
      </c>
      <c r="K375" s="27"/>
      <c r="L375" s="21">
        <f>SUM(L369:L374)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 t="s">
        <v>76</v>
      </c>
      <c r="F377" s="51">
        <v>76</v>
      </c>
      <c r="G377" s="51">
        <v>2.4300000000000002</v>
      </c>
      <c r="H377" s="51">
        <v>0</v>
      </c>
      <c r="I377" s="51">
        <v>6.08</v>
      </c>
      <c r="J377" s="51">
        <v>34.659999999999997</v>
      </c>
      <c r="K377" s="52"/>
      <c r="L377" s="51"/>
    </row>
    <row r="378" spans="1:12" ht="15">
      <c r="A378" s="15"/>
      <c r="B378" s="16"/>
      <c r="C378" s="11"/>
      <c r="D378" s="12" t="s">
        <v>31</v>
      </c>
      <c r="E378" s="50" t="s">
        <v>119</v>
      </c>
      <c r="F378" s="51">
        <v>200</v>
      </c>
      <c r="G378" s="51">
        <v>2.92</v>
      </c>
      <c r="H378" s="51">
        <v>3.16</v>
      </c>
      <c r="I378" s="51">
        <v>14.44</v>
      </c>
      <c r="J378" s="51">
        <v>95.2</v>
      </c>
      <c r="K378" s="52" t="s">
        <v>120</v>
      </c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276</v>
      </c>
      <c r="G382" s="21">
        <f t="shared" ref="G382:J382" si="74">SUM(G376:G381)</f>
        <v>5.35</v>
      </c>
      <c r="H382" s="21">
        <f t="shared" si="74"/>
        <v>3.16</v>
      </c>
      <c r="I382" s="21">
        <f t="shared" si="74"/>
        <v>20.52</v>
      </c>
      <c r="J382" s="21">
        <f t="shared" si="74"/>
        <v>129.86000000000001</v>
      </c>
      <c r="K382" s="27"/>
      <c r="L382" s="21">
        <f>SUM(L376:L381)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2686</v>
      </c>
      <c r="G383" s="34">
        <f t="shared" ref="G383:J383" si="75">G349+G353+G363+G368+G375+G382</f>
        <v>113.48999999999998</v>
      </c>
      <c r="H383" s="34">
        <f t="shared" si="75"/>
        <v>97.38000000000001</v>
      </c>
      <c r="I383" s="34">
        <f t="shared" si="75"/>
        <v>490.59999999999997</v>
      </c>
      <c r="J383" s="34">
        <f t="shared" si="75"/>
        <v>2922.7500000000005</v>
      </c>
      <c r="K383" s="35"/>
      <c r="L383" s="34">
        <f>L349+L363+L368+L375+L382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163</v>
      </c>
      <c r="F384" s="48">
        <v>280</v>
      </c>
      <c r="G384" s="48">
        <v>6.99</v>
      </c>
      <c r="H384" s="48">
        <v>11.91</v>
      </c>
      <c r="I384" s="48">
        <v>36.99</v>
      </c>
      <c r="J384" s="48">
        <v>255.95</v>
      </c>
      <c r="K384" s="49" t="s">
        <v>165</v>
      </c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3.14</v>
      </c>
      <c r="H386" s="51">
        <v>3.21</v>
      </c>
      <c r="I386" s="51">
        <v>14.39</v>
      </c>
      <c r="J386" s="51">
        <v>96.37</v>
      </c>
      <c r="K386" s="52" t="s">
        <v>51</v>
      </c>
      <c r="L386" s="51"/>
    </row>
    <row r="387" spans="1:12" ht="15">
      <c r="A387" s="25"/>
      <c r="B387" s="16"/>
      <c r="C387" s="11"/>
      <c r="D387" s="7" t="s">
        <v>23</v>
      </c>
      <c r="E387" s="50" t="s">
        <v>164</v>
      </c>
      <c r="F387" s="51">
        <v>60</v>
      </c>
      <c r="G387" s="51">
        <v>7.37</v>
      </c>
      <c r="H387" s="51">
        <v>4.4000000000000004</v>
      </c>
      <c r="I387" s="51">
        <v>21.11</v>
      </c>
      <c r="J387" s="51">
        <v>156.11000000000001</v>
      </c>
      <c r="K387" s="52" t="s">
        <v>166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49</v>
      </c>
      <c r="F389" s="51">
        <v>50</v>
      </c>
      <c r="G389" s="51">
        <v>3.3</v>
      </c>
      <c r="H389" s="51">
        <v>0.6</v>
      </c>
      <c r="I389" s="51">
        <v>20.85</v>
      </c>
      <c r="J389" s="51">
        <v>96.69</v>
      </c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590</v>
      </c>
      <c r="G391" s="21">
        <f t="shared" ref="G391:J391" si="76">SUM(G384:G390)</f>
        <v>20.8</v>
      </c>
      <c r="H391" s="21">
        <f t="shared" si="76"/>
        <v>20.120000000000005</v>
      </c>
      <c r="I391" s="21">
        <f t="shared" si="76"/>
        <v>93.34</v>
      </c>
      <c r="J391" s="21">
        <f t="shared" si="76"/>
        <v>605.12</v>
      </c>
      <c r="K391" s="27"/>
      <c r="L391" s="21">
        <f t="shared" ref="L391:L433" si="77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78">SUM(G392:G394)</f>
        <v>0</v>
      </c>
      <c r="H395" s="21">
        <f t="shared" si="78"/>
        <v>0</v>
      </c>
      <c r="I395" s="21">
        <f t="shared" si="78"/>
        <v>0</v>
      </c>
      <c r="J395" s="21">
        <f t="shared" si="78"/>
        <v>0</v>
      </c>
      <c r="K395" s="27"/>
      <c r="L395" s="21">
        <f t="shared" ref="L395" ca="1" si="79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167</v>
      </c>
      <c r="F397" s="51">
        <v>300</v>
      </c>
      <c r="G397" s="51">
        <v>6.32</v>
      </c>
      <c r="H397" s="51">
        <v>10.42</v>
      </c>
      <c r="I397" s="51">
        <v>18.46</v>
      </c>
      <c r="J397" s="51">
        <v>189.03</v>
      </c>
      <c r="K397" s="52" t="s">
        <v>169</v>
      </c>
      <c r="L397" s="51"/>
    </row>
    <row r="398" spans="1:12" ht="15">
      <c r="A398" s="25"/>
      <c r="B398" s="16"/>
      <c r="C398" s="11"/>
      <c r="D398" s="7" t="s">
        <v>29</v>
      </c>
      <c r="E398" s="50" t="s">
        <v>82</v>
      </c>
      <c r="F398" s="51">
        <v>100</v>
      </c>
      <c r="G398" s="51">
        <v>12.93</v>
      </c>
      <c r="H398" s="51">
        <v>15.05</v>
      </c>
      <c r="I398" s="51">
        <v>16.89</v>
      </c>
      <c r="J398" s="51">
        <v>209.37</v>
      </c>
      <c r="K398" s="52" t="s">
        <v>86</v>
      </c>
      <c r="L398" s="51"/>
    </row>
    <row r="399" spans="1:12" ht="15">
      <c r="A399" s="25"/>
      <c r="B399" s="16"/>
      <c r="C399" s="11"/>
      <c r="D399" s="7" t="s">
        <v>30</v>
      </c>
      <c r="E399" s="50" t="s">
        <v>168</v>
      </c>
      <c r="F399" s="51">
        <v>185</v>
      </c>
      <c r="G399" s="51">
        <v>5.93</v>
      </c>
      <c r="H399" s="51">
        <v>9.58</v>
      </c>
      <c r="I399" s="51">
        <v>44.65</v>
      </c>
      <c r="J399" s="51">
        <v>273.2</v>
      </c>
      <c r="K399" s="52" t="s">
        <v>170</v>
      </c>
      <c r="L399" s="51"/>
    </row>
    <row r="400" spans="1:12" ht="15">
      <c r="A400" s="25"/>
      <c r="B400" s="16"/>
      <c r="C400" s="11"/>
      <c r="D400" s="7" t="s">
        <v>31</v>
      </c>
      <c r="E400" s="50" t="s">
        <v>113</v>
      </c>
      <c r="F400" s="51">
        <v>200</v>
      </c>
      <c r="G400" s="51">
        <v>0.72</v>
      </c>
      <c r="H400" s="51">
        <v>0.03</v>
      </c>
      <c r="I400" s="51">
        <v>23.24</v>
      </c>
      <c r="J400" s="51">
        <v>88.19</v>
      </c>
      <c r="K400" s="52" t="s">
        <v>114</v>
      </c>
      <c r="L400" s="51"/>
    </row>
    <row r="401" spans="1:12" ht="15">
      <c r="A401" s="25"/>
      <c r="B401" s="16"/>
      <c r="C401" s="11"/>
      <c r="D401" s="7" t="s">
        <v>32</v>
      </c>
      <c r="E401" s="50" t="s">
        <v>74</v>
      </c>
      <c r="F401" s="51">
        <v>50</v>
      </c>
      <c r="G401" s="51">
        <v>3.31</v>
      </c>
      <c r="H401" s="51">
        <v>0.33</v>
      </c>
      <c r="I401" s="51">
        <v>23.45</v>
      </c>
      <c r="J401" s="51">
        <v>111.95</v>
      </c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49</v>
      </c>
      <c r="F402" s="51">
        <v>50</v>
      </c>
      <c r="G402" s="51">
        <v>3.3</v>
      </c>
      <c r="H402" s="51">
        <v>0.6</v>
      </c>
      <c r="I402" s="51">
        <v>20.85</v>
      </c>
      <c r="J402" s="51">
        <v>96.69</v>
      </c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885</v>
      </c>
      <c r="G405" s="21">
        <f t="shared" ref="G405:J405" si="80">SUM(G396:G404)</f>
        <v>32.51</v>
      </c>
      <c r="H405" s="21">
        <f t="shared" si="80"/>
        <v>36.01</v>
      </c>
      <c r="I405" s="21">
        <f t="shared" si="80"/>
        <v>147.54</v>
      </c>
      <c r="J405" s="21">
        <f t="shared" si="80"/>
        <v>968.43000000000006</v>
      </c>
      <c r="K405" s="27"/>
      <c r="L405" s="21">
        <f>SUM(L396:L404)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171</v>
      </c>
      <c r="F406" s="51">
        <v>150</v>
      </c>
      <c r="G406" s="51">
        <v>12.68</v>
      </c>
      <c r="H406" s="51">
        <v>9.64</v>
      </c>
      <c r="I406" s="51">
        <v>71.180000000000007</v>
      </c>
      <c r="J406" s="51">
        <v>378.7</v>
      </c>
      <c r="K406" s="52" t="s">
        <v>172</v>
      </c>
      <c r="L406" s="51"/>
    </row>
    <row r="407" spans="1:12" ht="15">
      <c r="A407" s="25"/>
      <c r="B407" s="16"/>
      <c r="C407" s="11"/>
      <c r="D407" s="12" t="s">
        <v>31</v>
      </c>
      <c r="E407" s="50" t="s">
        <v>78</v>
      </c>
      <c r="F407" s="51">
        <v>200</v>
      </c>
      <c r="G407" s="51">
        <v>3.64</v>
      </c>
      <c r="H407" s="51">
        <v>3.34</v>
      </c>
      <c r="I407" s="51">
        <v>24.1</v>
      </c>
      <c r="J407" s="51">
        <v>134.77000000000001</v>
      </c>
      <c r="K407" s="52" t="s">
        <v>80</v>
      </c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350</v>
      </c>
      <c r="G410" s="21">
        <f t="shared" ref="G410:J410" si="81">SUM(G406:G409)</f>
        <v>16.32</v>
      </c>
      <c r="H410" s="21">
        <f t="shared" si="81"/>
        <v>12.98</v>
      </c>
      <c r="I410" s="21">
        <f t="shared" si="81"/>
        <v>95.28</v>
      </c>
      <c r="J410" s="21">
        <f t="shared" si="81"/>
        <v>513.47</v>
      </c>
      <c r="K410" s="27"/>
      <c r="L410" s="21">
        <f>SUM(L406:L409)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173</v>
      </c>
      <c r="F411" s="51">
        <v>100</v>
      </c>
      <c r="G411" s="51">
        <v>12.18</v>
      </c>
      <c r="H411" s="51">
        <v>15.12</v>
      </c>
      <c r="I411" s="51">
        <v>7.2</v>
      </c>
      <c r="J411" s="51">
        <v>222.14</v>
      </c>
      <c r="K411" s="52" t="s">
        <v>174</v>
      </c>
      <c r="L411" s="51"/>
    </row>
    <row r="412" spans="1:12" ht="15">
      <c r="A412" s="25"/>
      <c r="B412" s="16"/>
      <c r="C412" s="11"/>
      <c r="D412" s="7" t="s">
        <v>30</v>
      </c>
      <c r="E412" s="50" t="s">
        <v>55</v>
      </c>
      <c r="F412" s="51">
        <v>200</v>
      </c>
      <c r="G412" s="51">
        <v>4.1500000000000004</v>
      </c>
      <c r="H412" s="51">
        <v>4.8899999999999997</v>
      </c>
      <c r="I412" s="51">
        <v>29.43</v>
      </c>
      <c r="J412" s="51">
        <v>176.79</v>
      </c>
      <c r="K412" s="52" t="s">
        <v>61</v>
      </c>
      <c r="L412" s="51"/>
    </row>
    <row r="413" spans="1:12" ht="15">
      <c r="A413" s="25"/>
      <c r="B413" s="16"/>
      <c r="C413" s="11"/>
      <c r="D413" s="7" t="s">
        <v>31</v>
      </c>
      <c r="E413" s="50" t="s">
        <v>56</v>
      </c>
      <c r="F413" s="51">
        <v>200</v>
      </c>
      <c r="G413" s="51">
        <v>1.03</v>
      </c>
      <c r="H413" s="51">
        <v>0.06</v>
      </c>
      <c r="I413" s="51">
        <v>34.119999999999997</v>
      </c>
      <c r="J413" s="51">
        <v>130.78</v>
      </c>
      <c r="K413" s="52" t="s">
        <v>60</v>
      </c>
      <c r="L413" s="51"/>
    </row>
    <row r="414" spans="1:12" ht="15">
      <c r="A414" s="25"/>
      <c r="B414" s="16"/>
      <c r="C414" s="11"/>
      <c r="D414" s="7" t="s">
        <v>23</v>
      </c>
      <c r="E414" s="50" t="s">
        <v>74</v>
      </c>
      <c r="F414" s="51">
        <v>50</v>
      </c>
      <c r="G414" s="51">
        <v>3.31</v>
      </c>
      <c r="H414" s="51">
        <v>0.33</v>
      </c>
      <c r="I414" s="51">
        <v>23.45</v>
      </c>
      <c r="J414" s="51">
        <v>111.95</v>
      </c>
      <c r="K414" s="52"/>
      <c r="L414" s="51"/>
    </row>
    <row r="415" spans="1:12" ht="15">
      <c r="A415" s="25"/>
      <c r="B415" s="16"/>
      <c r="C415" s="11"/>
      <c r="D415" s="6"/>
      <c r="E415" s="50" t="s">
        <v>49</v>
      </c>
      <c r="F415" s="51">
        <v>50</v>
      </c>
      <c r="G415" s="51">
        <v>3.3</v>
      </c>
      <c r="H415" s="51">
        <v>0.6</v>
      </c>
      <c r="I415" s="51">
        <v>20.85</v>
      </c>
      <c r="J415" s="51">
        <v>96.69</v>
      </c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600</v>
      </c>
      <c r="G417" s="21">
        <f t="shared" ref="G417:J417" si="82">SUM(G411:G416)</f>
        <v>23.97</v>
      </c>
      <c r="H417" s="21">
        <f t="shared" si="82"/>
        <v>20.999999999999996</v>
      </c>
      <c r="I417" s="21">
        <f t="shared" si="82"/>
        <v>115.05000000000001</v>
      </c>
      <c r="J417" s="21">
        <f t="shared" si="82"/>
        <v>738.34999999999991</v>
      </c>
      <c r="K417" s="27"/>
      <c r="L417" s="21">
        <f>SUM(L411:L416)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98</v>
      </c>
      <c r="F418" s="51">
        <v>200</v>
      </c>
      <c r="G418" s="51">
        <v>5.4</v>
      </c>
      <c r="H418" s="51">
        <v>2</v>
      </c>
      <c r="I418" s="51">
        <v>32.4</v>
      </c>
      <c r="J418" s="51">
        <v>153.12</v>
      </c>
      <c r="K418" s="52"/>
      <c r="L418" s="51"/>
    </row>
    <row r="419" spans="1:12" ht="15">
      <c r="A419" s="25"/>
      <c r="B419" s="16"/>
      <c r="C419" s="11"/>
      <c r="D419" s="12" t="s">
        <v>35</v>
      </c>
      <c r="E419" s="50" t="s">
        <v>99</v>
      </c>
      <c r="F419" s="51">
        <v>56</v>
      </c>
      <c r="G419" s="51">
        <v>4.2</v>
      </c>
      <c r="H419" s="51">
        <v>5.46</v>
      </c>
      <c r="I419" s="51">
        <v>42.95</v>
      </c>
      <c r="J419" s="51">
        <v>152.46</v>
      </c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256</v>
      </c>
      <c r="G424" s="21">
        <f t="shared" ref="G424:J424" si="83">SUM(G418:G423)</f>
        <v>9.6000000000000014</v>
      </c>
      <c r="H424" s="21">
        <f>SUM(H418:H423)</f>
        <v>7.46</v>
      </c>
      <c r="I424" s="21">
        <f t="shared" si="83"/>
        <v>75.349999999999994</v>
      </c>
      <c r="J424" s="21">
        <f t="shared" si="83"/>
        <v>305.58000000000004</v>
      </c>
      <c r="K424" s="27"/>
      <c r="L424" s="21">
        <f>SUM(L418:L423)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2681</v>
      </c>
      <c r="G425" s="34">
        <f t="shared" ref="G425:J425" si="84">G391+G395+G405+G410+G417+G424</f>
        <v>103.19999999999999</v>
      </c>
      <c r="H425" s="34">
        <f t="shared" si="84"/>
        <v>97.57</v>
      </c>
      <c r="I425" s="34">
        <f t="shared" si="84"/>
        <v>526.55999999999995</v>
      </c>
      <c r="J425" s="34">
        <f t="shared" si="84"/>
        <v>3130.9500000000003</v>
      </c>
      <c r="K425" s="35"/>
      <c r="L425" s="34">
        <f>L391+L405+L410+L417+L424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175</v>
      </c>
      <c r="F426" s="48">
        <v>300</v>
      </c>
      <c r="G426" s="48">
        <v>20.100000000000001</v>
      </c>
      <c r="H426" s="48">
        <v>15.57</v>
      </c>
      <c r="I426" s="48">
        <v>72.95</v>
      </c>
      <c r="J426" s="48">
        <v>512.78</v>
      </c>
      <c r="K426" s="49" t="s">
        <v>176</v>
      </c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89</v>
      </c>
      <c r="F428" s="51">
        <v>200</v>
      </c>
      <c r="G428" s="51">
        <v>0.12</v>
      </c>
      <c r="H428" s="51">
        <v>0.02</v>
      </c>
      <c r="I428" s="51">
        <v>9.83</v>
      </c>
      <c r="J428" s="51">
        <v>38.659999999999997</v>
      </c>
      <c r="K428" s="52" t="s">
        <v>92</v>
      </c>
      <c r="L428" s="51"/>
    </row>
    <row r="429" spans="1:12" ht="15">
      <c r="A429" s="25"/>
      <c r="B429" s="16"/>
      <c r="C429" s="11"/>
      <c r="D429" s="7" t="s">
        <v>23</v>
      </c>
      <c r="E429" s="50" t="s">
        <v>48</v>
      </c>
      <c r="F429" s="51">
        <v>60</v>
      </c>
      <c r="G429" s="51">
        <v>3.88</v>
      </c>
      <c r="H429" s="51">
        <v>7.7</v>
      </c>
      <c r="I429" s="51">
        <v>23.58</v>
      </c>
      <c r="J429" s="51">
        <v>181.08</v>
      </c>
      <c r="K429" s="52" t="s">
        <v>52</v>
      </c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49</v>
      </c>
      <c r="F431" s="51">
        <v>50</v>
      </c>
      <c r="G431" s="51">
        <v>3.3</v>
      </c>
      <c r="H431" s="51">
        <v>0.6</v>
      </c>
      <c r="I431" s="51">
        <v>20.85</v>
      </c>
      <c r="J431" s="51">
        <v>96.69</v>
      </c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610</v>
      </c>
      <c r="G433" s="21">
        <f t="shared" ref="G433:J433" si="85">SUM(G426:G432)</f>
        <v>27.400000000000002</v>
      </c>
      <c r="H433" s="21">
        <f t="shared" si="85"/>
        <v>23.89</v>
      </c>
      <c r="I433" s="21">
        <f t="shared" si="85"/>
        <v>127.21000000000001</v>
      </c>
      <c r="J433" s="21">
        <f t="shared" si="85"/>
        <v>829.21</v>
      </c>
      <c r="K433" s="27"/>
      <c r="L433" s="21">
        <f t="shared" si="77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86">SUM(G434:G436)</f>
        <v>0</v>
      </c>
      <c r="H437" s="21">
        <f t="shared" si="86"/>
        <v>0</v>
      </c>
      <c r="I437" s="21">
        <f t="shared" si="86"/>
        <v>0</v>
      </c>
      <c r="J437" s="21">
        <f t="shared" si="86"/>
        <v>0</v>
      </c>
      <c r="K437" s="27"/>
      <c r="L437" s="21">
        <f t="shared" ref="L437" ca="1" si="8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25.5">
      <c r="A439" s="25"/>
      <c r="B439" s="16"/>
      <c r="C439" s="11"/>
      <c r="D439" s="7" t="s">
        <v>28</v>
      </c>
      <c r="E439" s="50" t="s">
        <v>177</v>
      </c>
      <c r="F439" s="51">
        <v>280</v>
      </c>
      <c r="G439" s="51">
        <v>6.89</v>
      </c>
      <c r="H439" s="51">
        <v>5.87</v>
      </c>
      <c r="I439" s="51">
        <v>26.43</v>
      </c>
      <c r="J439" s="51">
        <v>184.06</v>
      </c>
      <c r="K439" s="52" t="s">
        <v>181</v>
      </c>
      <c r="L439" s="51"/>
    </row>
    <row r="440" spans="1:12" ht="15">
      <c r="A440" s="25"/>
      <c r="B440" s="16"/>
      <c r="C440" s="11"/>
      <c r="D440" s="7" t="s">
        <v>29</v>
      </c>
      <c r="E440" s="50" t="s">
        <v>178</v>
      </c>
      <c r="F440" s="51">
        <v>100</v>
      </c>
      <c r="G440" s="51">
        <v>17.73</v>
      </c>
      <c r="H440" s="51">
        <v>14.72</v>
      </c>
      <c r="I440" s="51">
        <v>5.17</v>
      </c>
      <c r="J440" s="51">
        <v>193.88</v>
      </c>
      <c r="K440" s="52" t="s">
        <v>182</v>
      </c>
      <c r="L440" s="51"/>
    </row>
    <row r="441" spans="1:12" ht="15">
      <c r="A441" s="25"/>
      <c r="B441" s="16"/>
      <c r="C441" s="11"/>
      <c r="D441" s="7" t="s">
        <v>30</v>
      </c>
      <c r="E441" s="50" t="s">
        <v>154</v>
      </c>
      <c r="F441" s="51">
        <v>180</v>
      </c>
      <c r="G441" s="51">
        <v>4.54</v>
      </c>
      <c r="H441" s="51">
        <v>8.57</v>
      </c>
      <c r="I441" s="51">
        <v>47.52</v>
      </c>
      <c r="J441" s="51">
        <v>285.10000000000002</v>
      </c>
      <c r="K441" s="52" t="s">
        <v>155</v>
      </c>
      <c r="L441" s="51"/>
    </row>
    <row r="442" spans="1:12" ht="15">
      <c r="A442" s="25"/>
      <c r="B442" s="16"/>
      <c r="C442" s="11"/>
      <c r="D442" s="7" t="s">
        <v>31</v>
      </c>
      <c r="E442" s="50" t="s">
        <v>179</v>
      </c>
      <c r="F442" s="51">
        <v>200</v>
      </c>
      <c r="G442" s="51">
        <v>0.16</v>
      </c>
      <c r="H442" s="51">
        <v>0.04</v>
      </c>
      <c r="I442" s="51">
        <v>12.2</v>
      </c>
      <c r="J442" s="51">
        <v>47.69</v>
      </c>
      <c r="K442" s="52" t="s">
        <v>180</v>
      </c>
      <c r="L442" s="51"/>
    </row>
    <row r="443" spans="1:12" ht="15">
      <c r="A443" s="25"/>
      <c r="B443" s="16"/>
      <c r="C443" s="11"/>
      <c r="D443" s="7" t="s">
        <v>32</v>
      </c>
      <c r="E443" s="50" t="s">
        <v>74</v>
      </c>
      <c r="F443" s="51">
        <v>50</v>
      </c>
      <c r="G443" s="51">
        <v>3.31</v>
      </c>
      <c r="H443" s="51">
        <v>0.33</v>
      </c>
      <c r="I443" s="51">
        <v>23.45</v>
      </c>
      <c r="J443" s="51">
        <v>111.95</v>
      </c>
      <c r="K443" s="52"/>
      <c r="L443" s="51"/>
    </row>
    <row r="444" spans="1:12" ht="15">
      <c r="A444" s="25"/>
      <c r="B444" s="16"/>
      <c r="C444" s="11"/>
      <c r="D444" s="7" t="s">
        <v>33</v>
      </c>
      <c r="E444" s="50" t="s">
        <v>49</v>
      </c>
      <c r="F444" s="51">
        <v>50</v>
      </c>
      <c r="G444" s="51">
        <v>3.3</v>
      </c>
      <c r="H444" s="51">
        <v>0.6</v>
      </c>
      <c r="I444" s="51">
        <v>20.85</v>
      </c>
      <c r="J444" s="51">
        <v>96.69</v>
      </c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860</v>
      </c>
      <c r="G447" s="21">
        <f t="shared" ref="G447:J447" si="88">SUM(G438:G446)</f>
        <v>35.93</v>
      </c>
      <c r="H447" s="21">
        <f t="shared" si="88"/>
        <v>30.13</v>
      </c>
      <c r="I447" s="21">
        <f t="shared" si="88"/>
        <v>135.62</v>
      </c>
      <c r="J447" s="21">
        <f t="shared" si="88"/>
        <v>919.37000000000012</v>
      </c>
      <c r="K447" s="27"/>
      <c r="L447" s="21">
        <f>SUM(L439:L446)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184</v>
      </c>
      <c r="F448" s="51">
        <v>150</v>
      </c>
      <c r="G448" s="51">
        <v>13.93</v>
      </c>
      <c r="H448" s="51">
        <v>9.86</v>
      </c>
      <c r="I448" s="51">
        <v>85.29</v>
      </c>
      <c r="J448" s="51">
        <v>482.78</v>
      </c>
      <c r="K448" s="52" t="s">
        <v>185</v>
      </c>
      <c r="L448" s="51"/>
    </row>
    <row r="449" spans="1:12" ht="15">
      <c r="A449" s="25"/>
      <c r="B449" s="16"/>
      <c r="C449" s="11"/>
      <c r="D449" s="12" t="s">
        <v>31</v>
      </c>
      <c r="E449" s="50" t="s">
        <v>65</v>
      </c>
      <c r="F449" s="51">
        <v>200</v>
      </c>
      <c r="G449" s="51">
        <v>5.81</v>
      </c>
      <c r="H449" s="51">
        <v>6.41</v>
      </c>
      <c r="I449" s="51">
        <v>9.42</v>
      </c>
      <c r="J449" s="51">
        <v>117.42</v>
      </c>
      <c r="K449" s="52" t="s">
        <v>67</v>
      </c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350</v>
      </c>
      <c r="G452" s="21">
        <f t="shared" ref="G452:J452" si="89">SUM(G448:G451)</f>
        <v>19.739999999999998</v>
      </c>
      <c r="H452" s="21">
        <f t="shared" si="89"/>
        <v>16.27</v>
      </c>
      <c r="I452" s="21">
        <f t="shared" si="89"/>
        <v>94.710000000000008</v>
      </c>
      <c r="J452" s="21">
        <f t="shared" si="89"/>
        <v>600.19999999999993</v>
      </c>
      <c r="K452" s="27"/>
      <c r="L452" s="21">
        <f>SUM(L448:L451)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186</v>
      </c>
      <c r="F453" s="51">
        <v>100</v>
      </c>
      <c r="G453" s="51">
        <v>14.75</v>
      </c>
      <c r="H453" s="51">
        <v>12.39</v>
      </c>
      <c r="I453" s="51">
        <v>5.97</v>
      </c>
      <c r="J453" s="51">
        <v>194.44</v>
      </c>
      <c r="K453" s="52" t="s">
        <v>189</v>
      </c>
      <c r="L453" s="51"/>
    </row>
    <row r="454" spans="1:12" ht="15">
      <c r="A454" s="25"/>
      <c r="B454" s="16"/>
      <c r="C454" s="11"/>
      <c r="D454" s="7" t="s">
        <v>30</v>
      </c>
      <c r="E454" s="50" t="s">
        <v>187</v>
      </c>
      <c r="F454" s="51">
        <v>200</v>
      </c>
      <c r="G454" s="51">
        <v>5.41</v>
      </c>
      <c r="H454" s="51">
        <v>13.92</v>
      </c>
      <c r="I454" s="51">
        <v>36.32</v>
      </c>
      <c r="J454" s="51">
        <v>286.81</v>
      </c>
      <c r="K454" s="52" t="s">
        <v>188</v>
      </c>
      <c r="L454" s="51"/>
    </row>
    <row r="455" spans="1:12" ht="15">
      <c r="A455" s="25"/>
      <c r="B455" s="16"/>
      <c r="C455" s="11"/>
      <c r="D455" s="7" t="s">
        <v>31</v>
      </c>
      <c r="E455" s="50" t="s">
        <v>95</v>
      </c>
      <c r="F455" s="51">
        <v>200</v>
      </c>
      <c r="G455" s="51">
        <v>1</v>
      </c>
      <c r="H455" s="51">
        <v>0.2</v>
      </c>
      <c r="I455" s="51">
        <v>20.6</v>
      </c>
      <c r="J455" s="51">
        <v>86.48</v>
      </c>
      <c r="K455" s="52"/>
      <c r="L455" s="51"/>
    </row>
    <row r="456" spans="1:12" ht="15">
      <c r="A456" s="25"/>
      <c r="B456" s="16"/>
      <c r="C456" s="11"/>
      <c r="D456" s="7" t="s">
        <v>23</v>
      </c>
      <c r="E456" s="50" t="s">
        <v>74</v>
      </c>
      <c r="F456" s="51">
        <v>50</v>
      </c>
      <c r="G456" s="51">
        <v>3.31</v>
      </c>
      <c r="H456" s="51">
        <v>0.33</v>
      </c>
      <c r="I456" s="51">
        <v>23.45</v>
      </c>
      <c r="J456" s="51">
        <v>111.95</v>
      </c>
      <c r="K456" s="52"/>
      <c r="L456" s="51"/>
    </row>
    <row r="457" spans="1:12" ht="15">
      <c r="A457" s="25"/>
      <c r="B457" s="16"/>
      <c r="C457" s="11"/>
      <c r="D457" s="6"/>
      <c r="E457" s="50" t="s">
        <v>49</v>
      </c>
      <c r="F457" s="51">
        <v>50</v>
      </c>
      <c r="G457" s="51">
        <v>3.3</v>
      </c>
      <c r="H457" s="51">
        <v>0.6</v>
      </c>
      <c r="I457" s="51">
        <v>20.85</v>
      </c>
      <c r="J457" s="51">
        <v>96.69</v>
      </c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600</v>
      </c>
      <c r="G459" s="21">
        <f t="shared" ref="G459:J459" si="90">SUM(G453:G458)</f>
        <v>27.77</v>
      </c>
      <c r="H459" s="21">
        <f t="shared" si="90"/>
        <v>27.44</v>
      </c>
      <c r="I459" s="21">
        <f t="shared" si="90"/>
        <v>107.19</v>
      </c>
      <c r="J459" s="21">
        <f t="shared" si="90"/>
        <v>776.37000000000012</v>
      </c>
      <c r="K459" s="27"/>
      <c r="L459" s="21">
        <f>SUM(L453:L458)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122</v>
      </c>
      <c r="F460" s="51">
        <v>150</v>
      </c>
      <c r="G460" s="51">
        <v>4.3499999999999996</v>
      </c>
      <c r="H460" s="51">
        <v>4.8</v>
      </c>
      <c r="I460" s="51">
        <v>7.05</v>
      </c>
      <c r="J460" s="51">
        <v>87.84</v>
      </c>
      <c r="K460" s="52"/>
      <c r="L460" s="51"/>
    </row>
    <row r="461" spans="1:12" ht="15">
      <c r="A461" s="25"/>
      <c r="B461" s="16"/>
      <c r="C461" s="11"/>
      <c r="D461" s="12" t="s">
        <v>35</v>
      </c>
      <c r="E461" s="50" t="s">
        <v>76</v>
      </c>
      <c r="F461" s="51">
        <v>53</v>
      </c>
      <c r="G461" s="51">
        <v>2.83</v>
      </c>
      <c r="H461" s="51">
        <v>0</v>
      </c>
      <c r="I461" s="51">
        <v>7.07</v>
      </c>
      <c r="J461" s="51">
        <v>40.28</v>
      </c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203</v>
      </c>
      <c r="G466" s="21">
        <f t="shared" ref="G466:J466" si="91">SUM(G460:G465)</f>
        <v>7.18</v>
      </c>
      <c r="H466" s="21">
        <f t="shared" si="91"/>
        <v>4.8</v>
      </c>
      <c r="I466" s="21">
        <f t="shared" si="91"/>
        <v>14.120000000000001</v>
      </c>
      <c r="J466" s="21">
        <f t="shared" si="91"/>
        <v>128.12</v>
      </c>
      <c r="K466" s="27"/>
      <c r="L466" s="21">
        <f>SUM(L460:L465)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2623</v>
      </c>
      <c r="G467" s="34">
        <f t="shared" ref="G467:J467" si="92">G433+G437+G447+G452+G459+G466</f>
        <v>118.01999999999998</v>
      </c>
      <c r="H467" s="34">
        <f t="shared" si="92"/>
        <v>102.52999999999999</v>
      </c>
      <c r="I467" s="34">
        <f t="shared" si="92"/>
        <v>478.85000000000008</v>
      </c>
      <c r="J467" s="34">
        <f t="shared" si="92"/>
        <v>3253.2700000000004</v>
      </c>
      <c r="K467" s="35"/>
      <c r="L467" s="34">
        <f>L433+L447+L452+L459+L466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190</v>
      </c>
      <c r="F468" s="48">
        <v>250</v>
      </c>
      <c r="G468" s="48">
        <v>17.37</v>
      </c>
      <c r="H468" s="48">
        <v>22.5</v>
      </c>
      <c r="I468" s="48">
        <v>16.14</v>
      </c>
      <c r="J468" s="48">
        <v>352.05</v>
      </c>
      <c r="K468" s="49" t="s">
        <v>191</v>
      </c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56</v>
      </c>
      <c r="F470" s="51">
        <v>200</v>
      </c>
      <c r="G470" s="51">
        <v>1.03</v>
      </c>
      <c r="H470" s="51">
        <v>0.06</v>
      </c>
      <c r="I470" s="51">
        <v>34.119999999999997</v>
      </c>
      <c r="J470" s="51">
        <v>130.78</v>
      </c>
      <c r="K470" s="52" t="s">
        <v>60</v>
      </c>
      <c r="L470" s="51"/>
    </row>
    <row r="471" spans="1:12" ht="15">
      <c r="A471" s="25"/>
      <c r="B471" s="16"/>
      <c r="C471" s="11"/>
      <c r="D471" s="7" t="s">
        <v>23</v>
      </c>
      <c r="E471" s="50" t="s">
        <v>74</v>
      </c>
      <c r="F471" s="51">
        <v>50</v>
      </c>
      <c r="G471" s="51">
        <v>3.31</v>
      </c>
      <c r="H471" s="51">
        <v>0.33</v>
      </c>
      <c r="I471" s="51">
        <v>23.45</v>
      </c>
      <c r="J471" s="51">
        <v>111.95</v>
      </c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 t="s">
        <v>49</v>
      </c>
      <c r="F473" s="51">
        <v>50</v>
      </c>
      <c r="G473" s="51">
        <v>3.3</v>
      </c>
      <c r="H473" s="51">
        <v>0.6</v>
      </c>
      <c r="I473" s="51">
        <v>20.85</v>
      </c>
      <c r="J473" s="51">
        <v>96.69</v>
      </c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550</v>
      </c>
      <c r="G475" s="21">
        <f t="shared" ref="G475:J475" si="93">SUM(G468:G474)</f>
        <v>25.01</v>
      </c>
      <c r="H475" s="21">
        <f t="shared" si="93"/>
        <v>23.49</v>
      </c>
      <c r="I475" s="21">
        <f t="shared" si="93"/>
        <v>94.56</v>
      </c>
      <c r="J475" s="21">
        <f t="shared" si="93"/>
        <v>691.47</v>
      </c>
      <c r="K475" s="27"/>
      <c r="L475" s="21">
        <f t="shared" ref="L475:L517" si="94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95">SUM(G476:G478)</f>
        <v>0</v>
      </c>
      <c r="H479" s="21">
        <f t="shared" si="95"/>
        <v>0</v>
      </c>
      <c r="I479" s="21">
        <f t="shared" si="95"/>
        <v>0</v>
      </c>
      <c r="J479" s="21">
        <f t="shared" si="95"/>
        <v>0</v>
      </c>
      <c r="K479" s="27"/>
      <c r="L479" s="21">
        <f t="shared" ref="L479" ca="1" si="96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 t="s">
        <v>192</v>
      </c>
      <c r="F481" s="51">
        <v>250</v>
      </c>
      <c r="G481" s="51">
        <v>9.73</v>
      </c>
      <c r="H481" s="51">
        <v>8.83</v>
      </c>
      <c r="I481" s="51">
        <v>27.62</v>
      </c>
      <c r="J481" s="51">
        <v>270.52999999999997</v>
      </c>
      <c r="K481" s="52" t="s">
        <v>193</v>
      </c>
      <c r="L481" s="51"/>
    </row>
    <row r="482" spans="1:12" ht="15">
      <c r="A482" s="25"/>
      <c r="B482" s="16"/>
      <c r="C482" s="11"/>
      <c r="D482" s="7" t="s">
        <v>29</v>
      </c>
      <c r="E482" s="50" t="s">
        <v>160</v>
      </c>
      <c r="F482" s="51">
        <v>250</v>
      </c>
      <c r="G482" s="51">
        <v>19.559999999999999</v>
      </c>
      <c r="H482" s="51">
        <v>23.44</v>
      </c>
      <c r="I482" s="51">
        <v>35.64</v>
      </c>
      <c r="J482" s="51">
        <v>336.36</v>
      </c>
      <c r="K482" s="52" t="s">
        <v>162</v>
      </c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72</v>
      </c>
      <c r="F484" s="51">
        <v>200</v>
      </c>
      <c r="G484" s="51">
        <v>1.02</v>
      </c>
      <c r="H484" s="51">
        <v>0.06</v>
      </c>
      <c r="I484" s="51">
        <v>23.18</v>
      </c>
      <c r="J484" s="51">
        <v>87.6</v>
      </c>
      <c r="K484" s="52" t="s">
        <v>73</v>
      </c>
      <c r="L484" s="51"/>
    </row>
    <row r="485" spans="1:12" ht="15">
      <c r="A485" s="25"/>
      <c r="B485" s="16"/>
      <c r="C485" s="11"/>
      <c r="D485" s="7" t="s">
        <v>32</v>
      </c>
      <c r="E485" s="50" t="s">
        <v>74</v>
      </c>
      <c r="F485" s="51">
        <v>50</v>
      </c>
      <c r="G485" s="51">
        <v>3.31</v>
      </c>
      <c r="H485" s="51">
        <v>0.33</v>
      </c>
      <c r="I485" s="51">
        <v>23.45</v>
      </c>
      <c r="J485" s="51">
        <v>111.95</v>
      </c>
      <c r="K485" s="52"/>
      <c r="L485" s="51"/>
    </row>
    <row r="486" spans="1:12" ht="15">
      <c r="A486" s="25"/>
      <c r="B486" s="16"/>
      <c r="C486" s="11"/>
      <c r="D486" s="7" t="s">
        <v>33</v>
      </c>
      <c r="E486" s="50" t="s">
        <v>49</v>
      </c>
      <c r="F486" s="51">
        <v>50</v>
      </c>
      <c r="G486" s="51">
        <v>3.3</v>
      </c>
      <c r="H486" s="51">
        <v>0.6</v>
      </c>
      <c r="I486" s="51">
        <v>20.85</v>
      </c>
      <c r="J486" s="51">
        <v>96.69</v>
      </c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:J489" si="97">SUM(G480:G488)</f>
        <v>36.919999999999995</v>
      </c>
      <c r="H489" s="21">
        <f t="shared" si="97"/>
        <v>33.260000000000005</v>
      </c>
      <c r="I489" s="21">
        <f t="shared" si="97"/>
        <v>130.74</v>
      </c>
      <c r="J489" s="21">
        <f t="shared" si="97"/>
        <v>903.13000000000011</v>
      </c>
      <c r="K489" s="27"/>
      <c r="L489" s="21">
        <f>SUM(L480:L488)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194</v>
      </c>
      <c r="F490" s="51">
        <v>150</v>
      </c>
      <c r="G490" s="51">
        <v>6.66</v>
      </c>
      <c r="H490" s="51">
        <v>5.32</v>
      </c>
      <c r="I490" s="51">
        <v>84.51</v>
      </c>
      <c r="J490" s="51">
        <v>407.62</v>
      </c>
      <c r="K490" s="52" t="s">
        <v>195</v>
      </c>
      <c r="L490" s="51"/>
    </row>
    <row r="491" spans="1:12" ht="15">
      <c r="A491" s="25"/>
      <c r="B491" s="16"/>
      <c r="C491" s="11"/>
      <c r="D491" s="12" t="s">
        <v>31</v>
      </c>
      <c r="E491" s="50" t="s">
        <v>119</v>
      </c>
      <c r="F491" s="51">
        <v>200</v>
      </c>
      <c r="G491" s="51">
        <v>2.92</v>
      </c>
      <c r="H491" s="51">
        <v>3.16</v>
      </c>
      <c r="I491" s="51">
        <v>14.44</v>
      </c>
      <c r="J491" s="51">
        <v>95.2</v>
      </c>
      <c r="K491" s="52" t="s">
        <v>120</v>
      </c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350</v>
      </c>
      <c r="G494" s="21">
        <f t="shared" ref="G494:J494" si="98">SUM(G490:G493)</f>
        <v>9.58</v>
      </c>
      <c r="H494" s="21">
        <f t="shared" si="98"/>
        <v>8.48</v>
      </c>
      <c r="I494" s="21">
        <f t="shared" si="98"/>
        <v>98.95</v>
      </c>
      <c r="J494" s="21">
        <f t="shared" si="98"/>
        <v>502.82</v>
      </c>
      <c r="K494" s="27"/>
      <c r="L494" s="21">
        <f>SUM(L490:L493)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139</v>
      </c>
      <c r="F495" s="51">
        <v>120</v>
      </c>
      <c r="G495" s="51">
        <v>13.97</v>
      </c>
      <c r="H495" s="51">
        <v>16.09</v>
      </c>
      <c r="I495" s="51">
        <v>16.25</v>
      </c>
      <c r="J495" s="51">
        <v>188.17</v>
      </c>
      <c r="K495" s="52" t="s">
        <v>141</v>
      </c>
      <c r="L495" s="51"/>
    </row>
    <row r="496" spans="1:12" ht="15">
      <c r="A496" s="25"/>
      <c r="B496" s="16"/>
      <c r="C496" s="11"/>
      <c r="D496" s="7" t="s">
        <v>30</v>
      </c>
      <c r="E496" s="50" t="s">
        <v>83</v>
      </c>
      <c r="F496" s="51">
        <v>200</v>
      </c>
      <c r="G496" s="51">
        <v>7.07</v>
      </c>
      <c r="H496" s="51">
        <v>3.97</v>
      </c>
      <c r="I496" s="51">
        <v>45.48</v>
      </c>
      <c r="J496" s="51">
        <v>245.25</v>
      </c>
      <c r="K496" s="52" t="s">
        <v>87</v>
      </c>
      <c r="L496" s="51"/>
    </row>
    <row r="497" spans="1:12" ht="15">
      <c r="A497" s="25"/>
      <c r="B497" s="16"/>
      <c r="C497" s="11"/>
      <c r="D497" s="7" t="s">
        <v>31</v>
      </c>
      <c r="E497" s="50" t="s">
        <v>179</v>
      </c>
      <c r="F497" s="51">
        <v>200</v>
      </c>
      <c r="G497" s="51">
        <v>0.16</v>
      </c>
      <c r="H497" s="51">
        <v>0.04</v>
      </c>
      <c r="I497" s="51">
        <v>12.2</v>
      </c>
      <c r="J497" s="51">
        <v>47.69</v>
      </c>
      <c r="K497" s="52" t="s">
        <v>180</v>
      </c>
      <c r="L497" s="51"/>
    </row>
    <row r="498" spans="1:12" ht="15">
      <c r="A498" s="25"/>
      <c r="B498" s="16"/>
      <c r="C498" s="11"/>
      <c r="D498" s="7" t="s">
        <v>23</v>
      </c>
      <c r="E498" s="50" t="s">
        <v>74</v>
      </c>
      <c r="F498" s="51">
        <v>50</v>
      </c>
      <c r="G498" s="51">
        <v>3.31</v>
      </c>
      <c r="H498" s="51">
        <v>0.33</v>
      </c>
      <c r="I498" s="51">
        <v>23.45</v>
      </c>
      <c r="J498" s="51">
        <v>111.95</v>
      </c>
      <c r="K498" s="52"/>
      <c r="L498" s="51"/>
    </row>
    <row r="499" spans="1:12" ht="15">
      <c r="A499" s="25"/>
      <c r="B499" s="16"/>
      <c r="C499" s="11"/>
      <c r="D499" s="6"/>
      <c r="E499" s="50" t="s">
        <v>49</v>
      </c>
      <c r="F499" s="51">
        <v>50</v>
      </c>
      <c r="G499" s="51">
        <v>3.3</v>
      </c>
      <c r="H499" s="51">
        <v>0.6</v>
      </c>
      <c r="I499" s="51">
        <v>20.85</v>
      </c>
      <c r="J499" s="51">
        <v>96.69</v>
      </c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620</v>
      </c>
      <c r="G501" s="21">
        <f t="shared" ref="G501:J501" si="99">SUM(G495:G500)</f>
        <v>27.81</v>
      </c>
      <c r="H501" s="21">
        <f t="shared" si="99"/>
        <v>21.029999999999998</v>
      </c>
      <c r="I501" s="21">
        <f t="shared" si="99"/>
        <v>118.22999999999999</v>
      </c>
      <c r="J501" s="21">
        <f t="shared" si="99"/>
        <v>689.75</v>
      </c>
      <c r="K501" s="27"/>
      <c r="L501" s="21">
        <f>SUM(L495:L500)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98</v>
      </c>
      <c r="F502" s="51">
        <v>200</v>
      </c>
      <c r="G502" s="51">
        <v>5.4</v>
      </c>
      <c r="H502" s="51">
        <v>2</v>
      </c>
      <c r="I502" s="51">
        <v>32.4</v>
      </c>
      <c r="J502" s="51">
        <v>153.12</v>
      </c>
      <c r="K502" s="52"/>
      <c r="L502" s="51"/>
    </row>
    <row r="503" spans="1:12" ht="15">
      <c r="A503" s="25"/>
      <c r="B503" s="16"/>
      <c r="C503" s="11"/>
      <c r="D503" s="12" t="s">
        <v>35</v>
      </c>
      <c r="E503" s="50" t="s">
        <v>99</v>
      </c>
      <c r="F503" s="51">
        <v>56</v>
      </c>
      <c r="G503" s="51">
        <v>4.2</v>
      </c>
      <c r="H503" s="51">
        <v>5.49</v>
      </c>
      <c r="I503" s="51">
        <v>42.95</v>
      </c>
      <c r="J503" s="51">
        <v>152.46</v>
      </c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256</v>
      </c>
      <c r="G508" s="21">
        <f t="shared" ref="G508:J508" si="100">SUM(G502:G507)</f>
        <v>9.6000000000000014</v>
      </c>
      <c r="H508" s="21">
        <f t="shared" si="100"/>
        <v>7.49</v>
      </c>
      <c r="I508" s="21">
        <f t="shared" si="100"/>
        <v>75.349999999999994</v>
      </c>
      <c r="J508" s="21">
        <f t="shared" si="100"/>
        <v>305.58000000000004</v>
      </c>
      <c r="K508" s="27"/>
      <c r="L508" s="21">
        <f>SUM(L502:L507)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2576</v>
      </c>
      <c r="G509" s="34">
        <f t="shared" ref="G509:J509" si="101">G475+G479+G489+G494+G501+G508</f>
        <v>108.91999999999999</v>
      </c>
      <c r="H509" s="34">
        <f t="shared" si="101"/>
        <v>93.75</v>
      </c>
      <c r="I509" s="34">
        <f t="shared" si="101"/>
        <v>517.83000000000004</v>
      </c>
      <c r="J509" s="34">
        <f t="shared" si="101"/>
        <v>3092.75</v>
      </c>
      <c r="K509" s="35"/>
      <c r="L509" s="34">
        <f>L475+L489+L494+L501+L508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102">SUM(G510:G516)</f>
        <v>0</v>
      </c>
      <c r="H517" s="21">
        <f t="shared" si="102"/>
        <v>0</v>
      </c>
      <c r="I517" s="21">
        <f t="shared" si="102"/>
        <v>0</v>
      </c>
      <c r="J517" s="21">
        <f t="shared" si="102"/>
        <v>0</v>
      </c>
      <c r="K517" s="27"/>
      <c r="L517" s="21">
        <f t="shared" si="94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103">SUM(G518:G520)</f>
        <v>0</v>
      </c>
      <c r="H521" s="21">
        <f t="shared" si="103"/>
        <v>0</v>
      </c>
      <c r="I521" s="21">
        <f t="shared" si="103"/>
        <v>0</v>
      </c>
      <c r="J521" s="21">
        <f t="shared" si="103"/>
        <v>0</v>
      </c>
      <c r="K521" s="27"/>
      <c r="L521" s="21">
        <f t="shared" ref="L521" ca="1" si="104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105">SUM(G522:G530)</f>
        <v>0</v>
      </c>
      <c r="H531" s="21">
        <f t="shared" si="105"/>
        <v>0</v>
      </c>
      <c r="I531" s="21">
        <f t="shared" si="105"/>
        <v>0</v>
      </c>
      <c r="J531" s="21">
        <f t="shared" si="105"/>
        <v>0</v>
      </c>
      <c r="K531" s="27"/>
      <c r="L531" s="21">
        <f t="shared" ref="L531" ca="1" si="106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07">SUM(G532:G535)</f>
        <v>0</v>
      </c>
      <c r="H536" s="21">
        <f t="shared" si="107"/>
        <v>0</v>
      </c>
      <c r="I536" s="21">
        <f t="shared" si="107"/>
        <v>0</v>
      </c>
      <c r="J536" s="21">
        <f t="shared" si="107"/>
        <v>0</v>
      </c>
      <c r="K536" s="27"/>
      <c r="L536" s="21">
        <f t="shared" ref="L536" ca="1" si="108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09">SUM(G537:G542)</f>
        <v>0</v>
      </c>
      <c r="H543" s="21">
        <f t="shared" si="109"/>
        <v>0</v>
      </c>
      <c r="I543" s="21">
        <f t="shared" si="109"/>
        <v>0</v>
      </c>
      <c r="J543" s="21">
        <f t="shared" si="109"/>
        <v>0</v>
      </c>
      <c r="K543" s="27"/>
      <c r="L543" s="21">
        <f t="shared" ref="L543" ca="1" si="110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11">SUM(G544:G549)</f>
        <v>0</v>
      </c>
      <c r="H550" s="21">
        <f t="shared" si="111"/>
        <v>0</v>
      </c>
      <c r="I550" s="21">
        <f t="shared" si="111"/>
        <v>0</v>
      </c>
      <c r="J550" s="21">
        <f t="shared" si="111"/>
        <v>0</v>
      </c>
      <c r="K550" s="27"/>
      <c r="L550" s="21">
        <f t="shared" ref="L550" ca="1" si="112">SUM(L544:L552)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0</v>
      </c>
      <c r="G551" s="34">
        <f t="shared" ref="G551:J551" si="113">G517+G521+G531+G536+G543+G550</f>
        <v>0</v>
      </c>
      <c r="H551" s="34">
        <f t="shared" si="113"/>
        <v>0</v>
      </c>
      <c r="I551" s="34">
        <f t="shared" si="113"/>
        <v>0</v>
      </c>
      <c r="J551" s="34">
        <f t="shared" si="113"/>
        <v>0</v>
      </c>
      <c r="K551" s="35"/>
      <c r="L551" s="34">
        <f t="shared" ref="L551" ca="1" si="114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115">SUM(G552:G558)</f>
        <v>0</v>
      </c>
      <c r="H559" s="21">
        <f t="shared" si="115"/>
        <v>0</v>
      </c>
      <c r="I559" s="21">
        <f t="shared" si="115"/>
        <v>0</v>
      </c>
      <c r="J559" s="21">
        <f t="shared" si="115"/>
        <v>0</v>
      </c>
      <c r="K559" s="27"/>
      <c r="L559" s="21">
        <f t="shared" ref="L559" si="11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17">SUM(G560:G562)</f>
        <v>0</v>
      </c>
      <c r="H563" s="21">
        <f t="shared" si="117"/>
        <v>0</v>
      </c>
      <c r="I563" s="21">
        <f t="shared" si="117"/>
        <v>0</v>
      </c>
      <c r="J563" s="21">
        <f t="shared" si="117"/>
        <v>0</v>
      </c>
      <c r="K563" s="27"/>
      <c r="L563" s="21">
        <f t="shared" ref="L563" ca="1" si="118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19">SUM(G564:G572)</f>
        <v>0</v>
      </c>
      <c r="H573" s="21">
        <f t="shared" si="119"/>
        <v>0</v>
      </c>
      <c r="I573" s="21">
        <f t="shared" si="119"/>
        <v>0</v>
      </c>
      <c r="J573" s="21">
        <f t="shared" si="119"/>
        <v>0</v>
      </c>
      <c r="K573" s="27"/>
      <c r="L573" s="21">
        <f>SUM(L564:L572)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20">SUM(G574:G577)</f>
        <v>0</v>
      </c>
      <c r="H578" s="21">
        <f t="shared" si="120"/>
        <v>0</v>
      </c>
      <c r="I578" s="21">
        <f t="shared" si="120"/>
        <v>0</v>
      </c>
      <c r="J578" s="21">
        <f t="shared" si="120"/>
        <v>0</v>
      </c>
      <c r="K578" s="27"/>
      <c r="L578" s="21">
        <f t="shared" ref="L578" si="12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22">SUM(G579:G584)</f>
        <v>0</v>
      </c>
      <c r="H585" s="21">
        <f t="shared" si="122"/>
        <v>0</v>
      </c>
      <c r="I585" s="21">
        <f t="shared" si="122"/>
        <v>0</v>
      </c>
      <c r="J585" s="21">
        <f t="shared" si="122"/>
        <v>0</v>
      </c>
      <c r="K585" s="27"/>
      <c r="L585" s="21">
        <f>SUM(L579:L584)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23">SUM(G586:G591)</f>
        <v>0</v>
      </c>
      <c r="H592" s="21">
        <f t="shared" si="123"/>
        <v>0</v>
      </c>
      <c r="I592" s="21">
        <f t="shared" si="123"/>
        <v>0</v>
      </c>
      <c r="J592" s="21">
        <f t="shared" si="123"/>
        <v>0</v>
      </c>
      <c r="K592" s="27"/>
      <c r="L592" s="21">
        <f>SUM(L586:L591)</f>
        <v>0</v>
      </c>
    </row>
    <row r="593" spans="1:12" ht="15.75" thickBot="1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0</v>
      </c>
      <c r="G593" s="40">
        <f t="shared" ref="G593:J593" si="124">G559+G563+G573+G578+G585+G592</f>
        <v>0</v>
      </c>
      <c r="H593" s="40">
        <f t="shared" si="124"/>
        <v>0</v>
      </c>
      <c r="I593" s="40">
        <f t="shared" si="124"/>
        <v>0</v>
      </c>
      <c r="J593" s="40">
        <f t="shared" si="124"/>
        <v>0</v>
      </c>
      <c r="K593" s="41"/>
      <c r="L593" s="34">
        <f ca="1">L559+L563+L573+L578+L585+L592</f>
        <v>0</v>
      </c>
    </row>
    <row r="594" spans="1:12" ht="13.5" thickBot="1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2665.1</v>
      </c>
      <c r="G594" s="42">
        <f t="shared" ref="G594:L594" si="12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106.93299999999999</v>
      </c>
      <c r="H594" s="42">
        <f t="shared" si="125"/>
        <v>99.337999999999994</v>
      </c>
      <c r="I594" s="42">
        <f t="shared" si="125"/>
        <v>496.75</v>
      </c>
      <c r="J594" s="42">
        <f t="shared" si="125"/>
        <v>3124.3</v>
      </c>
      <c r="K594" s="42"/>
      <c r="L594" s="42" t="e">
        <f t="shared" ca="1" si="125"/>
        <v>#DIV/0!</v>
      </c>
    </row>
  </sheetData>
  <mergeCells count="18"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131:D131"/>
    <mergeCell ref="C1:E1"/>
    <mergeCell ref="H1:K1"/>
    <mergeCell ref="H2:K2"/>
    <mergeCell ref="C47:D47"/>
    <mergeCell ref="C89:D8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11 лет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2023-11-01T09:12:48Z</cp:lastPrinted>
  <dcterms:created xsi:type="dcterms:W3CDTF">2022-05-16T14:23:56Z</dcterms:created>
  <dcterms:modified xsi:type="dcterms:W3CDTF">2025-09-24T11:17:02Z</dcterms:modified>
</cp:coreProperties>
</file>